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Лист1!$5:$6</definedName>
  </definedNames>
  <calcPr calcId="152511"/>
</workbook>
</file>

<file path=xl/calcChain.xml><?xml version="1.0" encoding="utf-8"?>
<calcChain xmlns="http://schemas.openxmlformats.org/spreadsheetml/2006/main">
  <c r="C48" i="1" l="1"/>
  <c r="F48" i="1" s="1"/>
  <c r="D48" i="1"/>
  <c r="E48" i="1"/>
  <c r="G48" i="1"/>
  <c r="H48" i="1"/>
  <c r="I48" i="1"/>
  <c r="F49" i="1"/>
  <c r="G49" i="1"/>
  <c r="G107" i="1" l="1"/>
  <c r="F107" i="1"/>
  <c r="G106" i="1"/>
  <c r="F106" i="1"/>
  <c r="G105" i="1"/>
  <c r="F105" i="1"/>
  <c r="G104" i="1"/>
  <c r="F104" i="1"/>
  <c r="F103" i="1"/>
  <c r="G100" i="1"/>
  <c r="F100" i="1"/>
  <c r="G99" i="1"/>
  <c r="F99" i="1"/>
  <c r="G98" i="1"/>
  <c r="F98" i="1"/>
  <c r="G96" i="1"/>
  <c r="F96" i="1"/>
  <c r="G91" i="1"/>
  <c r="F91" i="1"/>
  <c r="G90" i="1"/>
  <c r="F90" i="1"/>
  <c r="G89" i="1"/>
  <c r="F89" i="1"/>
  <c r="G87" i="1"/>
  <c r="F87" i="1"/>
  <c r="G85" i="1"/>
  <c r="F85" i="1"/>
  <c r="G82" i="1"/>
  <c r="F82" i="1"/>
  <c r="G81" i="1"/>
  <c r="F81" i="1"/>
  <c r="G78" i="1"/>
  <c r="F78" i="1"/>
  <c r="G74" i="1"/>
  <c r="F74" i="1"/>
  <c r="G72" i="1"/>
  <c r="F72" i="1"/>
  <c r="G70" i="1"/>
  <c r="F70" i="1"/>
  <c r="G68" i="1"/>
  <c r="F68" i="1"/>
  <c r="G65" i="1"/>
  <c r="F65" i="1"/>
  <c r="G63" i="1"/>
  <c r="F63" i="1"/>
  <c r="G60" i="1"/>
  <c r="F60" i="1"/>
  <c r="G57" i="1"/>
  <c r="F57" i="1"/>
  <c r="G53" i="1"/>
  <c r="F53" i="1"/>
  <c r="G45" i="1"/>
  <c r="F45" i="1"/>
  <c r="G42" i="1"/>
  <c r="F42" i="1"/>
  <c r="G40" i="1"/>
  <c r="F40" i="1"/>
  <c r="G38" i="1"/>
  <c r="F38" i="1"/>
  <c r="G36" i="1"/>
  <c r="F36" i="1"/>
  <c r="G34" i="1"/>
  <c r="F34" i="1"/>
  <c r="G30" i="1"/>
  <c r="F30" i="1"/>
  <c r="G28" i="1"/>
  <c r="F28" i="1"/>
  <c r="G26" i="1"/>
  <c r="F26" i="1"/>
  <c r="G24" i="1"/>
  <c r="F24" i="1"/>
  <c r="G20" i="1"/>
  <c r="F20" i="1"/>
  <c r="G18" i="1"/>
  <c r="F18" i="1"/>
  <c r="G16" i="1"/>
  <c r="F16" i="1"/>
  <c r="G14" i="1"/>
  <c r="F14" i="1"/>
  <c r="G12" i="1"/>
  <c r="F12" i="1"/>
  <c r="D103" i="1"/>
  <c r="G103" i="1" s="1"/>
  <c r="I101" i="1"/>
  <c r="H101" i="1"/>
  <c r="E101" i="1"/>
  <c r="G101" i="1" s="1"/>
  <c r="C101" i="1"/>
  <c r="I97" i="1"/>
  <c r="I94" i="1" s="1"/>
  <c r="I93" i="1" s="1"/>
  <c r="I92" i="1" s="1"/>
  <c r="H97" i="1"/>
  <c r="H94" i="1" s="1"/>
  <c r="H93" i="1" s="1"/>
  <c r="H92" i="1" s="1"/>
  <c r="E97" i="1"/>
  <c r="E94" i="1" s="1"/>
  <c r="E93" i="1" s="1"/>
  <c r="E92" i="1" s="1"/>
  <c r="D97" i="1"/>
  <c r="C97" i="1"/>
  <c r="D95" i="1"/>
  <c r="G95" i="1" s="1"/>
  <c r="C95" i="1"/>
  <c r="F95" i="1" s="1"/>
  <c r="I88" i="1"/>
  <c r="H88" i="1"/>
  <c r="E88" i="1"/>
  <c r="C88" i="1"/>
  <c r="I86" i="1"/>
  <c r="H86" i="1"/>
  <c r="E86" i="1"/>
  <c r="G86" i="1" s="1"/>
  <c r="D86" i="1"/>
  <c r="C86" i="1"/>
  <c r="I84" i="1"/>
  <c r="H84" i="1"/>
  <c r="E84" i="1"/>
  <c r="D84" i="1"/>
  <c r="C84" i="1"/>
  <c r="I80" i="1"/>
  <c r="I79" i="1" s="1"/>
  <c r="H80" i="1"/>
  <c r="E80" i="1"/>
  <c r="F80" i="1" s="1"/>
  <c r="D80" i="1"/>
  <c r="D79" i="1" s="1"/>
  <c r="C80" i="1"/>
  <c r="C79" i="1" s="1"/>
  <c r="H79" i="1"/>
  <c r="E79" i="1"/>
  <c r="G79" i="1" s="1"/>
  <c r="I77" i="1"/>
  <c r="I76" i="1" s="1"/>
  <c r="H77" i="1"/>
  <c r="E77" i="1"/>
  <c r="D77" i="1"/>
  <c r="D76" i="1" s="1"/>
  <c r="C77" i="1"/>
  <c r="C76" i="1" s="1"/>
  <c r="H76" i="1"/>
  <c r="E76" i="1"/>
  <c r="I73" i="1"/>
  <c r="H73" i="1"/>
  <c r="E73" i="1"/>
  <c r="G73" i="1" s="1"/>
  <c r="D73" i="1"/>
  <c r="C73" i="1"/>
  <c r="I71" i="1"/>
  <c r="H71" i="1"/>
  <c r="E71" i="1"/>
  <c r="D71" i="1"/>
  <c r="C71" i="1"/>
  <c r="I69" i="1"/>
  <c r="H69" i="1"/>
  <c r="E69" i="1"/>
  <c r="D69" i="1"/>
  <c r="C69" i="1"/>
  <c r="I67" i="1"/>
  <c r="H67" i="1"/>
  <c r="E67" i="1"/>
  <c r="D67" i="1"/>
  <c r="C67" i="1"/>
  <c r="I64" i="1"/>
  <c r="H64" i="1"/>
  <c r="E64" i="1"/>
  <c r="G64" i="1" s="1"/>
  <c r="D64" i="1"/>
  <c r="C64" i="1"/>
  <c r="I62" i="1"/>
  <c r="H62" i="1"/>
  <c r="E62" i="1"/>
  <c r="D62" i="1"/>
  <c r="C62" i="1"/>
  <c r="I59" i="1"/>
  <c r="I58" i="1" s="1"/>
  <c r="H59" i="1"/>
  <c r="H58" i="1" s="1"/>
  <c r="E59" i="1"/>
  <c r="E58" i="1" s="1"/>
  <c r="F58" i="1" s="1"/>
  <c r="D59" i="1"/>
  <c r="D58" i="1" s="1"/>
  <c r="C59" i="1"/>
  <c r="C58" i="1" s="1"/>
  <c r="I56" i="1"/>
  <c r="H56" i="1"/>
  <c r="E56" i="1"/>
  <c r="D56" i="1"/>
  <c r="C56" i="1"/>
  <c r="F56" i="1" s="1"/>
  <c r="I52" i="1"/>
  <c r="I51" i="1" s="1"/>
  <c r="I50" i="1" s="1"/>
  <c r="H52" i="1"/>
  <c r="E52" i="1"/>
  <c r="E51" i="1" s="1"/>
  <c r="E50" i="1" s="1"/>
  <c r="G50" i="1" s="1"/>
  <c r="D52" i="1"/>
  <c r="D51" i="1" s="1"/>
  <c r="D50" i="1" s="1"/>
  <c r="C52" i="1"/>
  <c r="C51" i="1" s="1"/>
  <c r="C50" i="1" s="1"/>
  <c r="H51" i="1"/>
  <c r="H50" i="1" s="1"/>
  <c r="I47" i="1"/>
  <c r="I46" i="1" s="1"/>
  <c r="H47" i="1"/>
  <c r="H46" i="1" s="1"/>
  <c r="E47" i="1"/>
  <c r="E46" i="1" s="1"/>
  <c r="D47" i="1"/>
  <c r="D46" i="1" s="1"/>
  <c r="C47" i="1"/>
  <c r="C46" i="1" s="1"/>
  <c r="I44" i="1"/>
  <c r="I43" i="1" s="1"/>
  <c r="H44" i="1"/>
  <c r="E44" i="1"/>
  <c r="D44" i="1"/>
  <c r="D43" i="1" s="1"/>
  <c r="C44" i="1"/>
  <c r="C43" i="1" s="1"/>
  <c r="F43" i="1" s="1"/>
  <c r="H43" i="1"/>
  <c r="E43" i="1"/>
  <c r="I41" i="1"/>
  <c r="H41" i="1"/>
  <c r="E41" i="1"/>
  <c r="F41" i="1" s="1"/>
  <c r="D41" i="1"/>
  <c r="C41" i="1"/>
  <c r="I39" i="1"/>
  <c r="H39" i="1"/>
  <c r="E39" i="1"/>
  <c r="D39" i="1"/>
  <c r="C39" i="1"/>
  <c r="F39" i="1" s="1"/>
  <c r="I37" i="1"/>
  <c r="H37" i="1"/>
  <c r="E37" i="1"/>
  <c r="G37" i="1" s="1"/>
  <c r="D37" i="1"/>
  <c r="C37" i="1"/>
  <c r="F37" i="1" s="1"/>
  <c r="I35" i="1"/>
  <c r="H35" i="1"/>
  <c r="E35" i="1"/>
  <c r="D35" i="1"/>
  <c r="C35" i="1"/>
  <c r="I33" i="1"/>
  <c r="H33" i="1"/>
  <c r="E33" i="1"/>
  <c r="F33" i="1" s="1"/>
  <c r="D33" i="1"/>
  <c r="C33" i="1"/>
  <c r="I29" i="1"/>
  <c r="H29" i="1"/>
  <c r="E29" i="1"/>
  <c r="D29" i="1"/>
  <c r="C29" i="1"/>
  <c r="I27" i="1"/>
  <c r="H27" i="1"/>
  <c r="E27" i="1"/>
  <c r="D27" i="1"/>
  <c r="C27" i="1"/>
  <c r="I25" i="1"/>
  <c r="H25" i="1"/>
  <c r="E25" i="1"/>
  <c r="D25" i="1"/>
  <c r="C25" i="1"/>
  <c r="I23" i="1"/>
  <c r="H23" i="1"/>
  <c r="E23" i="1"/>
  <c r="D23" i="1"/>
  <c r="C23" i="1"/>
  <c r="H20" i="1"/>
  <c r="H19" i="1" s="1"/>
  <c r="E19" i="1"/>
  <c r="D19" i="1"/>
  <c r="C19" i="1"/>
  <c r="H18" i="1"/>
  <c r="H17" i="1" s="1"/>
  <c r="E17" i="1"/>
  <c r="D17" i="1"/>
  <c r="C17" i="1"/>
  <c r="I15" i="1"/>
  <c r="H15" i="1"/>
  <c r="E15" i="1"/>
  <c r="D15" i="1"/>
  <c r="G15" i="1" s="1"/>
  <c r="C15" i="1"/>
  <c r="F15" i="1" s="1"/>
  <c r="H14" i="1"/>
  <c r="I14" i="1" s="1"/>
  <c r="I13" i="1" s="1"/>
  <c r="E13" i="1"/>
  <c r="D13" i="1"/>
  <c r="C13" i="1"/>
  <c r="F13" i="1" s="1"/>
  <c r="I11" i="1"/>
  <c r="H11" i="1"/>
  <c r="E11" i="1"/>
  <c r="D11" i="1"/>
  <c r="C11" i="1"/>
  <c r="G69" i="1" l="1"/>
  <c r="G46" i="1"/>
  <c r="G25" i="1"/>
  <c r="G35" i="1"/>
  <c r="G62" i="1"/>
  <c r="G71" i="1"/>
  <c r="G76" i="1"/>
  <c r="G77" i="1"/>
  <c r="G84" i="1"/>
  <c r="F88" i="1"/>
  <c r="F64" i="1"/>
  <c r="F86" i="1"/>
  <c r="F46" i="1"/>
  <c r="F69" i="1"/>
  <c r="F79" i="1"/>
  <c r="F47" i="1"/>
  <c r="F23" i="1"/>
  <c r="F27" i="1"/>
  <c r="G29" i="1"/>
  <c r="G33" i="1"/>
  <c r="G39" i="1"/>
  <c r="G41" i="1"/>
  <c r="G43" i="1"/>
  <c r="G44" i="1"/>
  <c r="G56" i="1"/>
  <c r="G58" i="1"/>
  <c r="G67" i="1"/>
  <c r="F52" i="1"/>
  <c r="G11" i="1"/>
  <c r="G13" i="1"/>
  <c r="F44" i="1"/>
  <c r="F50" i="1"/>
  <c r="F59" i="1"/>
  <c r="F67" i="1"/>
  <c r="F71" i="1"/>
  <c r="F73" i="1"/>
  <c r="F77" i="1"/>
  <c r="F97" i="1"/>
  <c r="F101" i="1"/>
  <c r="G17" i="1"/>
  <c r="G19" i="1"/>
  <c r="G23" i="1"/>
  <c r="G59" i="1"/>
  <c r="G97" i="1"/>
  <c r="F35" i="1"/>
  <c r="F62" i="1"/>
  <c r="F76" i="1"/>
  <c r="F84" i="1"/>
  <c r="G27" i="1"/>
  <c r="G47" i="1"/>
  <c r="G52" i="1"/>
  <c r="G80" i="1"/>
  <c r="F51" i="1"/>
  <c r="G51" i="1"/>
  <c r="F25" i="1"/>
  <c r="F29" i="1"/>
  <c r="F11" i="1"/>
  <c r="F17" i="1"/>
  <c r="F19" i="1"/>
  <c r="H13" i="1"/>
  <c r="H10" i="1" s="1"/>
  <c r="H9" i="1" s="1"/>
  <c r="I61" i="1"/>
  <c r="I55" i="1" s="1"/>
  <c r="I54" i="1" s="1"/>
  <c r="E75" i="1"/>
  <c r="E83" i="1"/>
  <c r="I75" i="1"/>
  <c r="C32" i="1"/>
  <c r="C31" i="1" s="1"/>
  <c r="D75" i="1"/>
  <c r="C75" i="1"/>
  <c r="C22" i="1"/>
  <c r="C21" i="1" s="1"/>
  <c r="H75" i="1"/>
  <c r="D94" i="1"/>
  <c r="D93" i="1" s="1"/>
  <c r="D92" i="1" s="1"/>
  <c r="G92" i="1" s="1"/>
  <c r="E10" i="1"/>
  <c r="E32" i="1"/>
  <c r="E61" i="1"/>
  <c r="C66" i="1"/>
  <c r="I66" i="1"/>
  <c r="H66" i="1"/>
  <c r="C83" i="1"/>
  <c r="H83" i="1"/>
  <c r="H32" i="1"/>
  <c r="H31" i="1" s="1"/>
  <c r="C10" i="1"/>
  <c r="C9" i="1" s="1"/>
  <c r="E22" i="1"/>
  <c r="D32" i="1"/>
  <c r="D31" i="1" s="1"/>
  <c r="I22" i="1"/>
  <c r="I21" i="1" s="1"/>
  <c r="H22" i="1"/>
  <c r="H21" i="1" s="1"/>
  <c r="D61" i="1"/>
  <c r="D55" i="1" s="1"/>
  <c r="D54" i="1" s="1"/>
  <c r="E66" i="1"/>
  <c r="D83" i="1"/>
  <c r="D22" i="1"/>
  <c r="D21" i="1" s="1"/>
  <c r="D66" i="1"/>
  <c r="D10" i="1"/>
  <c r="D9" i="1" s="1"/>
  <c r="H61" i="1"/>
  <c r="H55" i="1" s="1"/>
  <c r="H54" i="1" s="1"/>
  <c r="C94" i="1"/>
  <c r="C93" i="1" s="1"/>
  <c r="C92" i="1" s="1"/>
  <c r="F92" i="1" s="1"/>
  <c r="I32" i="1"/>
  <c r="I31" i="1" s="1"/>
  <c r="C61" i="1"/>
  <c r="C55" i="1" s="1"/>
  <c r="C54" i="1" s="1"/>
  <c r="I83" i="1"/>
  <c r="D88" i="1"/>
  <c r="G88" i="1" s="1"/>
  <c r="E55" i="1"/>
  <c r="I18" i="1"/>
  <c r="I17" i="1" s="1"/>
  <c r="I20" i="1"/>
  <c r="I19" i="1" s="1"/>
  <c r="F94" i="1" l="1"/>
  <c r="G66" i="1"/>
  <c r="F66" i="1"/>
  <c r="G83" i="1"/>
  <c r="F83" i="1"/>
  <c r="E54" i="1"/>
  <c r="G55" i="1"/>
  <c r="F55" i="1"/>
  <c r="G61" i="1"/>
  <c r="F61" i="1"/>
  <c r="G75" i="1"/>
  <c r="F75" i="1"/>
  <c r="E31" i="1"/>
  <c r="G32" i="1"/>
  <c r="F32" i="1"/>
  <c r="F93" i="1"/>
  <c r="G94" i="1"/>
  <c r="G93" i="1"/>
  <c r="E21" i="1"/>
  <c r="G22" i="1"/>
  <c r="F22" i="1"/>
  <c r="E9" i="1"/>
  <c r="E8" i="1" s="1"/>
  <c r="G10" i="1"/>
  <c r="F10" i="1"/>
  <c r="C8" i="1"/>
  <c r="C7" i="1" s="1"/>
  <c r="D8" i="1"/>
  <c r="D7" i="1" s="1"/>
  <c r="H8" i="1"/>
  <c r="H7" i="1" s="1"/>
  <c r="I10" i="1"/>
  <c r="I9" i="1" s="1"/>
  <c r="I8" i="1" s="1"/>
  <c r="I7" i="1" s="1"/>
  <c r="G54" i="1" l="1"/>
  <c r="F54" i="1"/>
  <c r="G31" i="1"/>
  <c r="F31" i="1"/>
  <c r="G21" i="1"/>
  <c r="F21" i="1"/>
  <c r="E7" i="1"/>
  <c r="F8" i="1"/>
  <c r="G8" i="1"/>
  <c r="G9" i="1"/>
  <c r="F9" i="1"/>
  <c r="G7" i="1" l="1"/>
  <c r="F7" i="1"/>
</calcChain>
</file>

<file path=xl/sharedStrings.xml><?xml version="1.0" encoding="utf-8"?>
<sst xmlns="http://schemas.openxmlformats.org/spreadsheetml/2006/main" count="220" uniqueCount="213">
  <si>
    <t>Наименование КВД</t>
  </si>
  <si>
    <t>КВД</t>
  </si>
  <si>
    <t>Исполнено 2021 год</t>
  </si>
  <si>
    <t>Ожидаемое исполнение 2022 год</t>
  </si>
  <si>
    <t>Бюджетные назначения 2023 год</t>
  </si>
  <si>
    <t>Бюджетные назначения 2024 год</t>
  </si>
  <si>
    <t>Бюджетные назначения 2025 год</t>
  </si>
  <si>
    <t>Итого</t>
  </si>
  <si>
    <t>НАЛОГОВЫЕ И НЕНАЛОГОВЫЕ ДОХОДЫ</t>
  </si>
  <si>
    <t>1.00.00000.00.0000.000</t>
  </si>
  <si>
    <t>НАЛОГИ НА ПРИБЫЛЬ, ДОХОДЫ</t>
  </si>
  <si>
    <t>1.01.00000.00.0000.000</t>
  </si>
  <si>
    <t>Налог на доходы физических лиц</t>
  </si>
  <si>
    <t>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</si>
  <si>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</si>
  <si>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</si>
  <si>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</si>
  <si>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1.01.02010.01.1000.110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</si>
  <si>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</si>
  <si>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</si>
  <si>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</si>
  <si>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1.01.02020.01.1000.110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</si>
  <si>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</si>
  <si>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</si>
  <si>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</si>
  <si>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1.01.02030.01.1000.110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</si>
  <si>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</si>
  <si>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</si>
  <si>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</si>
  <si>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</si>
  <si>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</si>
  <si>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</si>
  <si>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</si>
  <si>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10102080011000110</t>
  </si>
  <si>
    <t>НАЛОГИ НА ТОВАРЫ (РАБОТЫ, УСЛУГИ), РЕАЛИЗУЕМЫЕ НА ТЕРРИТОРИИ РОССИЙСКОЙ ФЕДЕРАЦИИ</t>
  </si>
  <si>
    <t>1.03.00000.00.0000.000</t>
  </si>
  <si>
    <t>Акцизы по подакцизным товарам (продукции), производимым на территории Российской Федерации</t>
  </si>
  <si>
    <t>1.03.02000.01.0000.110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</si>
  <si>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</si>
  <si>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</si>
  <si>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</si>
  <si>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1.03.02231.01.0000.110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</si>
  <si>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</si>
  <si>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</si>
  <si>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</si>
  <si>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1.03.02241.01.0000.110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</si>
  <si>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</si>
  <si>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</si>
  <si>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</si>
  <si>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1.03.02251.01.0000.110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</si>
  <si>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</si>
  <si>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</si>
  <si>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</si>
  <si>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1.03.02261.01.0000.110</t>
  </si>
  <si>
    <t>НАЛОГИ НА СОВОКУПНЫЙ ДОХОД</t>
  </si>
  <si>
    <t>1.05.00000.00.0000.000</t>
  </si>
  <si>
    <t>Налог, взимаемый в связи с применением упрощенной системы налогообложения</t>
  </si>
  <si>
    <t>1.05.01000.00.0000.110</t>
  </si>
  <si>
    <t>Налог, взимаемый с налогоплательщиков, выбравших в качестве объекта налогообложения доходы</t>
  </si>
  <si>
    <t>1.05.01010.01.0000.110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</si>
  <si>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</si>
  <si>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1.05.01011.01.1000.110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</si>
  <si>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</si>
  <si>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1.05.01020.01.0000.110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</si>
  <si>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</si>
  <si>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1.05.01021.01.1000.110</t>
  </si>
  <si>
    <t>Единый налог на вмененный доход для отдельных видов деятельности</t>
  </si>
  <si>
    <t>1.05.02000.02.0000.110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</si>
  <si>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</si>
  <si>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1.05.02010.02.1000.110</t>
  </si>
  <si>
    <t>Единый сельскохозяйственный налог</t>
  </si>
  <si>
    <t>1.05.03000.01.0000.110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</si>
  <si>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</si>
  <si>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1.05.03010.01.1000.110</t>
  </si>
  <si>
    <t>Налог, взимаемый в связи с применением патентной системы налогообложения</t>
  </si>
  <si>
    <t>1.05.04000.02.0000.110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</si>
  <si>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</si>
  <si>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1.05.04020.02.1000.110</t>
  </si>
  <si>
    <t>НАЛОГИ НА ИМУЩЕСТВО</t>
  </si>
  <si>
    <t>1.06.00000.00.0000.000</t>
  </si>
  <si>
    <t>Земельный налог</t>
  </si>
  <si>
    <t>1.06.06000.00.0000.000</t>
  </si>
  <si>
    <t>Земельный налог с организаций</t>
  </si>
  <si>
    <t>1.06.06030.00.0000.110</t>
  </si>
  <si>
    <t>НАЛОГИ, СБОРЫ И РЕГУЛЯРНЫЕ ПЛАТЕЖИ ЗА ПОЛЬЗОВАНИЕ ПРИРОДНЫМИ РЕСУРСАМИ</t>
  </si>
  <si>
    <t>1.07.00000.00.0000.000</t>
  </si>
  <si>
    <t>Налог на добычу полезных ископаемых</t>
  </si>
  <si>
    <t>1.07.01000.01.0000.110</t>
  </si>
  <si>
    <t>Налог на добычу общераспространенных полезных ископаемых</t>
  </si>
  <si>
    <t>1.07.01020.01.0000.110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</si>
  <si>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</si>
  <si>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1.07.01020.01.1000.110</t>
  </si>
  <si>
    <t>ГОСУДАРСТВЕННАЯ ПОШЛИНА</t>
  </si>
  <si>
    <t>1.08.00000.00.0000.000</t>
  </si>
  <si>
    <t>Государственная пошлина по делам, рассматриваемым в судах общей юрисдикции, мировыми судьями</t>
  </si>
  <si>
    <t>1.08.03000.01.0000.110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</si>
  <si>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</si>
  <si>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1.08.03010.01.0000.110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</si>
  <si>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</si>
  <si>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1.08.03010.01.1050.110</t>
  </si>
  <si>
    <t>ДОХОДЫ ОТ ИСПОЛЬЗОВАНИЯ ИМУЩЕСТВА, НАХОДЯЩЕГОСЯ В ГОСУДАРСТВЕННОЙ И МУНИЦИПАЛЬНОЙ СОБСТВЕННОСТИ</t>
  </si>
  <si>
    <t>1.11.00000.00.0000.000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</si>
  <si>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</si>
  <si>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</si>
  <si>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</si>
  <si>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1.11.05010.00.0000.120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</si>
  <si>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</si>
  <si>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1.11.05013.05.0000.120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</si>
  <si>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</si>
  <si>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1.11.05020.00.0000.120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</si>
  <si>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</si>
  <si>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1.11.05025.05.0000.120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</si>
  <si>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</si>
  <si>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1.11.05070.00.0000.120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</si>
  <si>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</si>
  <si>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1.11.07010.00.0000.120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</si>
  <si>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</si>
  <si>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1.11.07015.05.0000.120</t>
  </si>
  <si>
    <t>Доходы от сдачи в аренду имущества, составляющего казну муниципальных районов (за исключением земельных участков)</t>
  </si>
  <si>
    <t>1.11.05075.05.0000.120</t>
  </si>
  <si>
    <t>ПЛАТЕЖИ ПРИ ПОЛЬЗОВАНИИ ПРИРОДНЫМИ РЕСУРСАМИ</t>
  </si>
  <si>
    <t>1.12.00000.00.0000.000</t>
  </si>
  <si>
    <t>Плата за выбросы загрязняющих веществ в атмосферный воздух стационарными объектами</t>
  </si>
  <si>
    <t>1.12.01010.01.0000.120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</si>
  <si>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</si>
  <si>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1.12.01010.01.6000.120</t>
  </si>
  <si>
    <t>Плата за сбросы загрязняющих веществ в водные объекты</t>
  </si>
  <si>
    <t>1.12.01030.01.0000.120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</si>
  <si>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</si>
  <si>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1.12.01030.01.6000.120</t>
  </si>
  <si>
    <t>Плата за размещение отходов производства и потребления</t>
  </si>
  <si>
    <t>1.12.01040.01.0000.120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</si>
  <si>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</si>
  <si>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1.12.01041.01.6000.120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</si>
  <si>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</si>
  <si>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1.12.01070.01.0000.120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</si>
  <si>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</si>
  <si>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1.12.01070.01.6000.120</t>
  </si>
  <si>
    <t>ДОХОДЫ ОТ ОКАЗАНИЯ ПЛАТНЫХ УСЛУГ И КОМПЕНСАЦИИ ЗАТРАТ ГОСУДАРСТВА</t>
  </si>
  <si>
    <t>1.13.00000.00.0000.000</t>
  </si>
  <si>
    <t>Доходы от оказания платных услуг (работ)</t>
  </si>
  <si>
    <t>1.13.01000.00.0000.130</t>
  </si>
  <si>
    <t>Прочие доходы от оказания платных услуг (работ)</t>
  </si>
  <si>
    <t>1.13.01990.00.0000.130</t>
  </si>
  <si>
    <t>Прочие доходы от оказания платных услуг (работ) получателями средств бюджетов муниципальных районов</t>
  </si>
  <si>
    <t>1.13.01995.05.0000.130</t>
  </si>
  <si>
    <t>Доходы от компенсации затрат государства</t>
  </si>
  <si>
    <t>1.13.02000.00.0000.130</t>
  </si>
  <si>
    <t>Доходы, поступающие в порядке возмещения расходов, понесенных в связи с эксплуатацией имущества</t>
  </si>
  <si>
    <t>1.13.02060.00.0000.130</t>
  </si>
  <si>
    <t>Доходы, поступающие в порядке возмещения расходов, понесенных в связи с эксплуатацией имущества муниципальных районов</t>
  </si>
  <si>
    <t>1.13.02065.05.0000.130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</si>
  <si>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</si>
  <si>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</si>
  <si>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</si>
  <si>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1.14.00000.00.0000.000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</si>
  <si>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</si>
  <si>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1.14.02000.00.0000.000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</si>
  <si>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</si>
  <si>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1.14.02053.05.0000.410</t>
  </si>
  <si>
    <t>Доходы от продажи земельных участков, находящихся в государственной и муниципальной собственности</t>
  </si>
  <si>
    <t>1.14.06000.00.0000.430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</si>
  <si>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</si>
  <si>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1.14.06013.05.0000.430</t>
  </si>
  <si>
    <t>ШТРАФЫ, САНКЦИИ, ВОЗМЕЩЕНИЕ УЩЕРБА</t>
  </si>
  <si>
    <t>1.16.00000.00.0000.000</t>
  </si>
  <si>
    <t>Административные штрафы, установленные Кодексом Российской Федерации об административных правонарушениях</t>
  </si>
  <si>
    <t>1.16.01000.01.0000.140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</si>
  <si>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</si>
  <si>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1.16.07010.00.0051.140</t>
  </si>
  <si>
    <t>Платежи в целях возмещения причиненного ущерба (убытков)</t>
  </si>
  <si>
    <t>1.16.10000.00.0000.140</t>
  </si>
  <si>
    <t>БЕЗВОЗМЕЗДНЫЕ ПОСТУПЛЕНИЯ</t>
  </si>
  <si>
    <t>2.00.00000.00.0000.000</t>
  </si>
  <si>
    <t>БЕЗВОЗМЕЗДНЫЕ ПОСТУПЛЕНИЯ ОТ ДРУГИХ БЮДЖЕТОВ БЮДЖЕТНОЙ СИСТЕМЫ РОССИЙСКОЙ ФЕДЕРАЦИИ</t>
  </si>
  <si>
    <t>2.02.00000.00.0000.000</t>
  </si>
  <si>
    <t>Дотации бюджетам бюджетной системы Российской Федерации</t>
  </si>
  <si>
    <t>2.02.10000.00.0000.150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</si>
  <si>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</si>
  <si>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2.02.15001.05.0000.150</t>
  </si>
  <si>
    <t>Дотации бюджетам на поддержку мер по обеспечению сбалансированности бюджетов</t>
  </si>
  <si>
    <t>2.02.15002.05.0000.150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</si>
  <si>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</si>
  <si>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</si>
  <si>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2.02.20000.00.0000.150</t>
  </si>
  <si>
    <t>Субвенции бюджетам бюджетной системы Российской Федерации</t>
  </si>
  <si>
    <t>2.02.30000.00.0000.150</t>
  </si>
  <si>
    <t>Иные межбюджетные трансферты</t>
  </si>
  <si>
    <t>2.02.40000.00.0000.150</t>
  </si>
  <si>
    <t>в том числе:</t>
  </si>
  <si>
    <t>из областного бюджета</t>
  </si>
  <si>
    <t>2.02.49999.00.0000.150</t>
  </si>
  <si>
    <t>бюджет сельских поселений</t>
  </si>
  <si>
    <t>2.02.49999.05.0000.150</t>
  </si>
  <si>
    <t>ПРОЧИЕ БЕЗВОЗМЕЗДНЫЕ ПОСТУПЛЕНИЯ</t>
  </si>
  <si>
    <t xml:space="preserve"> 2.07.00000.00.0000.000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</si>
  <si>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</si>
  <si>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2.18.05000.05.0000.150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</si>
  <si>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</si>
  <si>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2.19.00000.05.0000.150</t>
  </si>
  <si>
    <t>Темп роста 2023г. к 2021г.</t>
  </si>
  <si>
    <t>Темп роста 2023г. к 2022г.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</si>
  <si>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</si>
  <si>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</si>
  <si>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</si>
  <si>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</si>
  <si>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</si>
  <si>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</si>
  <si>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</si>
  <si>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</si>
  <si>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</si>
  <si>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Приложение 1
к пояснительной записке к проекту решения Думы Александровского района Томской области 
"О бюджете муниципального образования "Александровский район" на 2023 год и на плановый период 2024 и 2025 годов</t>
  </si>
  <si>
    <t>Информация о доходах бюджета муниципального образования "Александровский район" на 2021-2025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</si>
</sst>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PT Astra Serif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2" borderId="0" xfId="0" applyFont="1" applyFill="1"/>
    <xf numFmtId="0" fontId="2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3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/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workbookViewId="0">
      <selection activeCell="A89" sqref="A89:XFD89"/>
    </sheetView>
  </sheetViews>
  <sheetFormatPr defaultRowHeight="15.75" x14ac:dyDescent="0.25"/>
  <cols>
    <col min="1" max="1" width="53.7109375" style="1" customWidth="1"/>
    <col min="2" max="2" width="23" style="1" customWidth="1"/>
    <col min="3" max="3" width="11.140625" style="1" customWidth="1"/>
    <col min="4" max="4" width="11.28515625" style="2" customWidth="1"/>
    <col min="5" max="5" width="11.85546875" style="1" customWidth="1"/>
    <col min="6" max="6" width="10" style="4" customWidth="1"/>
    <col min="7" max="7" width="9.85546875" style="4" customWidth="1"/>
    <col min="8" max="8" width="12.5703125" style="1" customWidth="1"/>
    <col min="9" max="9" width="13.28515625" style="1" customWidth="1"/>
    <col min="10" max="16384" width="9.140625" style="1"/>
  </cols>
  <sheetData>
    <row r="1" spans="1:14" ht="97.5" customHeight="1" x14ac:dyDescent="0.25">
      <c r="E1" s="20" t="s">
        <v>211</v>
      </c>
      <c r="F1" s="21"/>
      <c r="G1" s="21"/>
      <c r="H1" s="21"/>
      <c r="I1" s="21"/>
      <c r="J1" s="3"/>
      <c r="K1" s="3"/>
      <c r="L1" s="3"/>
      <c r="M1" s="3"/>
      <c r="N1" s="3"/>
    </row>
    <row r="3" spans="1:14" x14ac:dyDescent="0.25">
      <c r="A3" s="22" t="s">
        <v>212</v>
      </c>
      <c r="B3" s="23"/>
      <c r="C3" s="23"/>
      <c r="D3" s="23"/>
      <c r="E3" s="23"/>
      <c r="F3" s="23"/>
      <c r="G3" s="23"/>
      <c r="H3" s="23"/>
      <c r="I3" s="23"/>
    </row>
    <row r="5" spans="1:14" s="19" customFormat="1" ht="60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8" t="s">
        <v>200</v>
      </c>
      <c r="G5" s="18" t="s">
        <v>201</v>
      </c>
      <c r="H5" s="17" t="s">
        <v>5</v>
      </c>
      <c r="I5" s="17" t="s">
        <v>6</v>
      </c>
    </row>
    <row r="6" spans="1:14" x14ac:dyDescent="0.25">
      <c r="A6" s="6" t="s">
        <v>202</v>
      </c>
      <c r="B6" s="6" t="s">
        <v>203</v>
      </c>
      <c r="C6" s="6" t="s">
        <v>204</v>
      </c>
      <c r="D6" s="6" t="s">
        <v>205</v>
      </c>
      <c r="E6" s="6" t="s">
        <v>206</v>
      </c>
      <c r="F6" s="6" t="s">
        <v>207</v>
      </c>
      <c r="G6" s="6" t="s">
        <v>208</v>
      </c>
      <c r="H6" s="6" t="s">
        <v>209</v>
      </c>
      <c r="I6" s="6" t="s">
        <v>210</v>
      </c>
    </row>
    <row r="7" spans="1:14" x14ac:dyDescent="0.25">
      <c r="A7" s="10" t="s">
        <v>7</v>
      </c>
      <c r="B7" s="11"/>
      <c r="C7" s="13">
        <f>SUM(C8,C92)</f>
        <v>725016.22900000005</v>
      </c>
      <c r="D7" s="13">
        <f>SUM(D8,D92)</f>
        <v>807213.09299999988</v>
      </c>
      <c r="E7" s="13">
        <f>SUM(E8,E92)</f>
        <v>629131.70200000005</v>
      </c>
      <c r="F7" s="12">
        <f>E7/C7*100</f>
        <v>86.774844042835909</v>
      </c>
      <c r="G7" s="12">
        <f>E7/D7*100</f>
        <v>77.938738538275928</v>
      </c>
      <c r="H7" s="13">
        <f>SUM(H8,H92)</f>
        <v>613523.69099999999</v>
      </c>
      <c r="I7" s="13">
        <f>SUM(I8,I92)</f>
        <v>616329.85100000002</v>
      </c>
    </row>
    <row r="8" spans="1:14" ht="31.5" x14ac:dyDescent="0.25">
      <c r="A8" s="7" t="s">
        <v>8</v>
      </c>
      <c r="B8" s="6" t="s">
        <v>9</v>
      </c>
      <c r="C8" s="14">
        <f>SUM(C9,C21,C31,C43,C46,C50,C54,C66,C75,C83,C88)</f>
        <v>183259.50700000004</v>
      </c>
      <c r="D8" s="14">
        <f>SUM(D9,D21,D31,D43,D46,D50,D54,D66,D75,D83,D88)</f>
        <v>128840.18</v>
      </c>
      <c r="E8" s="14">
        <f>SUM(E9,E21,E31,E43,E46,E50,E54,E66,E75,E83,E88)</f>
        <v>157035.06</v>
      </c>
      <c r="F8" s="12">
        <f t="shared" ref="F8:F71" si="0">E8/C8*100</f>
        <v>85.689993698389671</v>
      </c>
      <c r="G8" s="12">
        <f t="shared" ref="G8:G71" si="1">E8/D8*100</f>
        <v>121.88360804835882</v>
      </c>
      <c r="H8" s="14">
        <f>SUM(H9,H21,H31,H43,H46,H50,H54,H66,H75,H83,H88)</f>
        <v>174387.19999999998</v>
      </c>
      <c r="I8" s="14">
        <f>SUM(I9,I21,I31,I43,I46,I50,I54,I66,I75,I83,I88)</f>
        <v>165399.59999999998</v>
      </c>
    </row>
    <row r="9" spans="1:14" ht="31.5" x14ac:dyDescent="0.25">
      <c r="A9" s="7" t="s">
        <v>10</v>
      </c>
      <c r="B9" s="6" t="s">
        <v>11</v>
      </c>
      <c r="C9" s="14">
        <f>SUM(C10)</f>
        <v>114260.114</v>
      </c>
      <c r="D9" s="14">
        <f t="shared" ref="D9:I9" si="2">SUM(D10)</f>
        <v>91457</v>
      </c>
      <c r="E9" s="14">
        <f t="shared" si="2"/>
        <v>125275.33</v>
      </c>
      <c r="F9" s="12">
        <f t="shared" si="0"/>
        <v>109.64047349016298</v>
      </c>
      <c r="G9" s="12">
        <f t="shared" si="1"/>
        <v>136.97730080803001</v>
      </c>
      <c r="H9" s="14">
        <f t="shared" si="2"/>
        <v>141278.69999999998</v>
      </c>
      <c r="I9" s="14">
        <f t="shared" si="2"/>
        <v>132022.59899999999</v>
      </c>
    </row>
    <row r="10" spans="1:14" ht="31.5" x14ac:dyDescent="0.25">
      <c r="A10" s="7" t="s">
        <v>12</v>
      </c>
      <c r="B10" s="6" t="s">
        <v>13</v>
      </c>
      <c r="C10" s="14">
        <f>SUM(C11,C13,C15,C19,C17)</f>
        <v>114260.114</v>
      </c>
      <c r="D10" s="14">
        <f t="shared" ref="D10:I10" si="3">SUM(D11,D13,D15,D19,D17)</f>
        <v>91457</v>
      </c>
      <c r="E10" s="14">
        <f t="shared" si="3"/>
        <v>125275.33</v>
      </c>
      <c r="F10" s="12">
        <f t="shared" si="0"/>
        <v>109.64047349016298</v>
      </c>
      <c r="G10" s="12">
        <f t="shared" si="1"/>
        <v>136.97730080803001</v>
      </c>
      <c r="H10" s="14">
        <f t="shared" si="3"/>
        <v>141278.69999999998</v>
      </c>
      <c r="I10" s="14">
        <f t="shared" si="3"/>
        <v>132022.59899999999</v>
      </c>
    </row>
    <row r="11" spans="1:14" ht="94.5" hidden="1" x14ac:dyDescent="0.25">
      <c r="A11" s="5" t="s">
        <v>14</v>
      </c>
      <c r="B11" s="6" t="s">
        <v>15</v>
      </c>
      <c r="C11" s="14">
        <f>SUM(C12)</f>
        <v>113993.658</v>
      </c>
      <c r="D11" s="14">
        <f t="shared" ref="D11:I11" si="4">SUM(D12)</f>
        <v>91334</v>
      </c>
      <c r="E11" s="14">
        <f t="shared" si="4"/>
        <v>125171.21</v>
      </c>
      <c r="F11" s="12">
        <f t="shared" si="0"/>
        <v>109.80541566619435</v>
      </c>
      <c r="G11" s="12">
        <f t="shared" si="1"/>
        <v>137.04776972430858</v>
      </c>
      <c r="H11" s="14">
        <f t="shared" si="4"/>
        <v>141160.253</v>
      </c>
      <c r="I11" s="14">
        <f t="shared" si="4"/>
        <v>131912.845</v>
      </c>
    </row>
    <row r="12" spans="1:14" ht="141.75" hidden="1" x14ac:dyDescent="0.25">
      <c r="A12" s="5" t="s">
        <v>16</v>
      </c>
      <c r="B12" s="6" t="s">
        <v>17</v>
      </c>
      <c r="C12" s="14">
        <v>113993.658</v>
      </c>
      <c r="D12" s="14">
        <v>91334</v>
      </c>
      <c r="E12" s="14">
        <v>125171.21</v>
      </c>
      <c r="F12" s="12">
        <f t="shared" si="0"/>
        <v>109.80541566619435</v>
      </c>
      <c r="G12" s="12">
        <f t="shared" si="1"/>
        <v>137.04776972430858</v>
      </c>
      <c r="H12" s="14">
        <v>141160.253</v>
      </c>
      <c r="I12" s="14">
        <v>131912.845</v>
      </c>
    </row>
    <row r="13" spans="1:14" ht="141.75" hidden="1" x14ac:dyDescent="0.25">
      <c r="A13" s="5" t="s">
        <v>18</v>
      </c>
      <c r="B13" s="6" t="s">
        <v>19</v>
      </c>
      <c r="C13" s="14">
        <f>SUM(C14)</f>
        <v>31.035</v>
      </c>
      <c r="D13" s="14">
        <f t="shared" ref="D13:I13" si="5">SUM(D14)</f>
        <v>51</v>
      </c>
      <c r="E13" s="14">
        <f t="shared" si="5"/>
        <v>0</v>
      </c>
      <c r="F13" s="12">
        <f t="shared" si="0"/>
        <v>0</v>
      </c>
      <c r="G13" s="12">
        <f t="shared" si="1"/>
        <v>0</v>
      </c>
      <c r="H13" s="14">
        <f t="shared" si="5"/>
        <v>0</v>
      </c>
      <c r="I13" s="14">
        <f t="shared" si="5"/>
        <v>0</v>
      </c>
    </row>
    <row r="14" spans="1:14" ht="189" hidden="1" x14ac:dyDescent="0.25">
      <c r="A14" s="5" t="s">
        <v>20</v>
      </c>
      <c r="B14" s="6" t="s">
        <v>21</v>
      </c>
      <c r="C14" s="14">
        <v>31.035</v>
      </c>
      <c r="D14" s="14">
        <v>51</v>
      </c>
      <c r="E14" s="14"/>
      <c r="F14" s="12">
        <f t="shared" si="0"/>
        <v>0</v>
      </c>
      <c r="G14" s="12">
        <f t="shared" si="1"/>
        <v>0</v>
      </c>
      <c r="H14" s="14">
        <f>E14*1.128</f>
        <v>0</v>
      </c>
      <c r="I14" s="14">
        <f>H14*0.934497</f>
        <v>0</v>
      </c>
    </row>
    <row r="15" spans="1:14" ht="63" hidden="1" x14ac:dyDescent="0.25">
      <c r="A15" s="7" t="s">
        <v>22</v>
      </c>
      <c r="B15" s="6" t="s">
        <v>23</v>
      </c>
      <c r="C15" s="14">
        <f>SUM(C16)</f>
        <v>148.65</v>
      </c>
      <c r="D15" s="14">
        <f t="shared" ref="D15:I15" si="6">SUM(D16)</f>
        <v>72</v>
      </c>
      <c r="E15" s="14">
        <f t="shared" si="6"/>
        <v>104.12</v>
      </c>
      <c r="F15" s="12">
        <f t="shared" si="0"/>
        <v>70.043726875210226</v>
      </c>
      <c r="G15" s="12">
        <f t="shared" si="1"/>
        <v>144.61111111111111</v>
      </c>
      <c r="H15" s="14">
        <f t="shared" si="6"/>
        <v>118.447</v>
      </c>
      <c r="I15" s="14">
        <f t="shared" si="6"/>
        <v>109.754</v>
      </c>
    </row>
    <row r="16" spans="1:14" ht="94.5" hidden="1" x14ac:dyDescent="0.25">
      <c r="A16" s="7" t="s">
        <v>24</v>
      </c>
      <c r="B16" s="6" t="s">
        <v>25</v>
      </c>
      <c r="C16" s="14">
        <v>148.65</v>
      </c>
      <c r="D16" s="14">
        <v>72</v>
      </c>
      <c r="E16" s="14">
        <v>104.12</v>
      </c>
      <c r="F16" s="12">
        <f t="shared" si="0"/>
        <v>70.043726875210226</v>
      </c>
      <c r="G16" s="12">
        <f t="shared" si="1"/>
        <v>144.61111111111111</v>
      </c>
      <c r="H16" s="14">
        <v>118.447</v>
      </c>
      <c r="I16" s="14">
        <v>109.754</v>
      </c>
    </row>
    <row r="17" spans="1:9" ht="110.25" hidden="1" x14ac:dyDescent="0.25">
      <c r="A17" s="5" t="s">
        <v>26</v>
      </c>
      <c r="B17" s="6" t="s">
        <v>27</v>
      </c>
      <c r="C17" s="14">
        <f>SUM(C18)</f>
        <v>5.8760000000000003</v>
      </c>
      <c r="D17" s="14">
        <f t="shared" ref="D17:I17" si="7">SUM(D18)</f>
        <v>0</v>
      </c>
      <c r="E17" s="14">
        <f t="shared" si="7"/>
        <v>0</v>
      </c>
      <c r="F17" s="12">
        <f t="shared" si="0"/>
        <v>0</v>
      </c>
      <c r="G17" s="12" t="e">
        <f t="shared" si="1"/>
        <v>#DIV/0!</v>
      </c>
      <c r="H17" s="14">
        <f t="shared" si="7"/>
        <v>0</v>
      </c>
      <c r="I17" s="14">
        <f t="shared" si="7"/>
        <v>0</v>
      </c>
    </row>
    <row r="18" spans="1:9" ht="157.5" hidden="1" x14ac:dyDescent="0.25">
      <c r="A18" s="5" t="s">
        <v>28</v>
      </c>
      <c r="B18" s="6" t="s">
        <v>29</v>
      </c>
      <c r="C18" s="14">
        <v>5.8760000000000003</v>
      </c>
      <c r="D18" s="14"/>
      <c r="E18" s="14"/>
      <c r="F18" s="12">
        <f t="shared" si="0"/>
        <v>0</v>
      </c>
      <c r="G18" s="12" t="e">
        <f t="shared" si="1"/>
        <v>#DIV/0!</v>
      </c>
      <c r="H18" s="14">
        <f>E18*1.128</f>
        <v>0</v>
      </c>
      <c r="I18" s="14">
        <f>H18*0.934497</f>
        <v>0</v>
      </c>
    </row>
    <row r="19" spans="1:9" ht="126" hidden="1" x14ac:dyDescent="0.25">
      <c r="A19" s="5" t="s">
        <v>30</v>
      </c>
      <c r="B19" s="6" t="s">
        <v>31</v>
      </c>
      <c r="C19" s="14">
        <f>SUM(C20)</f>
        <v>80.894999999999996</v>
      </c>
      <c r="D19" s="14">
        <f t="shared" ref="D19:I19" si="8">SUM(D20)</f>
        <v>0</v>
      </c>
      <c r="E19" s="14">
        <f t="shared" si="8"/>
        <v>0</v>
      </c>
      <c r="F19" s="12">
        <f t="shared" si="0"/>
        <v>0</v>
      </c>
      <c r="G19" s="12" t="e">
        <f t="shared" si="1"/>
        <v>#DIV/0!</v>
      </c>
      <c r="H19" s="14">
        <f t="shared" si="8"/>
        <v>0</v>
      </c>
      <c r="I19" s="14">
        <f t="shared" si="8"/>
        <v>0</v>
      </c>
    </row>
    <row r="20" spans="1:9" ht="173.25" hidden="1" x14ac:dyDescent="0.25">
      <c r="A20" s="5" t="s">
        <v>32</v>
      </c>
      <c r="B20" s="6" t="s">
        <v>33</v>
      </c>
      <c r="C20" s="14">
        <v>80.894999999999996</v>
      </c>
      <c r="D20" s="14"/>
      <c r="E20" s="14"/>
      <c r="F20" s="12">
        <f t="shared" si="0"/>
        <v>0</v>
      </c>
      <c r="G20" s="12" t="e">
        <f t="shared" si="1"/>
        <v>#DIV/0!</v>
      </c>
      <c r="H20" s="14">
        <f>E20*1.128</f>
        <v>0</v>
      </c>
      <c r="I20" s="14">
        <f>H20*0.934497</f>
        <v>0</v>
      </c>
    </row>
    <row r="21" spans="1:9" ht="47.25" x14ac:dyDescent="0.25">
      <c r="A21" s="7" t="s">
        <v>34</v>
      </c>
      <c r="B21" s="6" t="s">
        <v>35</v>
      </c>
      <c r="C21" s="14">
        <f>SUM(C22)</f>
        <v>3803.4309999999996</v>
      </c>
      <c r="D21" s="14">
        <f t="shared" ref="D21:I21" si="9">SUM(D22)</f>
        <v>4000.1000000000004</v>
      </c>
      <c r="E21" s="14">
        <f t="shared" si="9"/>
        <v>4106</v>
      </c>
      <c r="F21" s="12">
        <f t="shared" si="0"/>
        <v>107.95515943367977</v>
      </c>
      <c r="G21" s="12">
        <f t="shared" si="1"/>
        <v>102.64743381415464</v>
      </c>
      <c r="H21" s="14">
        <f t="shared" si="9"/>
        <v>4459</v>
      </c>
      <c r="I21" s="14">
        <f t="shared" si="9"/>
        <v>4720</v>
      </c>
    </row>
    <row r="22" spans="1:9" ht="47.25" hidden="1" x14ac:dyDescent="0.25">
      <c r="A22" s="7" t="s">
        <v>36</v>
      </c>
      <c r="B22" s="6" t="s">
        <v>37</v>
      </c>
      <c r="C22" s="14">
        <f>SUM(C23,C25,C27,C29)</f>
        <v>3803.4309999999996</v>
      </c>
      <c r="D22" s="14">
        <f t="shared" ref="D22:I22" si="10">SUM(D23,D25,D27,D29)</f>
        <v>4000.1000000000004</v>
      </c>
      <c r="E22" s="14">
        <f t="shared" si="10"/>
        <v>4106</v>
      </c>
      <c r="F22" s="12">
        <f t="shared" si="0"/>
        <v>107.95515943367977</v>
      </c>
      <c r="G22" s="12">
        <f t="shared" si="1"/>
        <v>102.64743381415464</v>
      </c>
      <c r="H22" s="14">
        <f t="shared" si="10"/>
        <v>4459</v>
      </c>
      <c r="I22" s="14">
        <f t="shared" si="10"/>
        <v>4720</v>
      </c>
    </row>
    <row r="23" spans="1:9" ht="94.5" hidden="1" x14ac:dyDescent="0.25">
      <c r="A23" s="7" t="s">
        <v>38</v>
      </c>
      <c r="B23" s="6" t="s">
        <v>39</v>
      </c>
      <c r="C23" s="14">
        <f>SUM(C24)</f>
        <v>1755.89</v>
      </c>
      <c r="D23" s="14">
        <f t="shared" ref="D23:I23" si="11">SUM(D24)</f>
        <v>1860.1</v>
      </c>
      <c r="E23" s="14">
        <f t="shared" si="11"/>
        <v>1974</v>
      </c>
      <c r="F23" s="12">
        <f t="shared" si="0"/>
        <v>112.42162094436439</v>
      </c>
      <c r="G23" s="12">
        <f t="shared" si="1"/>
        <v>106.12332670286544</v>
      </c>
      <c r="H23" s="14">
        <f t="shared" si="11"/>
        <v>2145</v>
      </c>
      <c r="I23" s="14">
        <f t="shared" si="11"/>
        <v>2264</v>
      </c>
    </row>
    <row r="24" spans="1:9" ht="141.75" hidden="1" x14ac:dyDescent="0.25">
      <c r="A24" s="5" t="s">
        <v>40</v>
      </c>
      <c r="B24" s="6" t="s">
        <v>41</v>
      </c>
      <c r="C24" s="14">
        <v>1755.89</v>
      </c>
      <c r="D24" s="14">
        <v>1860.1</v>
      </c>
      <c r="E24" s="14">
        <v>1974</v>
      </c>
      <c r="F24" s="12">
        <f t="shared" si="0"/>
        <v>112.42162094436439</v>
      </c>
      <c r="G24" s="12">
        <f t="shared" si="1"/>
        <v>106.12332670286544</v>
      </c>
      <c r="H24" s="14">
        <v>2145</v>
      </c>
      <c r="I24" s="14">
        <v>2264</v>
      </c>
    </row>
    <row r="25" spans="1:9" ht="110.25" hidden="1" x14ac:dyDescent="0.25">
      <c r="A25" s="5" t="s">
        <v>42</v>
      </c>
      <c r="B25" s="6" t="s">
        <v>43</v>
      </c>
      <c r="C25" s="14">
        <f>SUM(C26)</f>
        <v>12.349</v>
      </c>
      <c r="D25" s="14">
        <f t="shared" ref="D25:I25" si="12">SUM(D26)</f>
        <v>13</v>
      </c>
      <c r="E25" s="14">
        <f t="shared" si="12"/>
        <v>14</v>
      </c>
      <c r="F25" s="12">
        <f t="shared" si="0"/>
        <v>113.36950360353065</v>
      </c>
      <c r="G25" s="12">
        <f t="shared" si="1"/>
        <v>107.69230769230769</v>
      </c>
      <c r="H25" s="14">
        <f t="shared" si="12"/>
        <v>15</v>
      </c>
      <c r="I25" s="14">
        <f t="shared" si="12"/>
        <v>16</v>
      </c>
    </row>
    <row r="26" spans="1:9" ht="157.5" hidden="1" x14ac:dyDescent="0.25">
      <c r="A26" s="5" t="s">
        <v>44</v>
      </c>
      <c r="B26" s="6" t="s">
        <v>45</v>
      </c>
      <c r="C26" s="14">
        <v>12.349</v>
      </c>
      <c r="D26" s="14">
        <v>13</v>
      </c>
      <c r="E26" s="14">
        <v>14</v>
      </c>
      <c r="F26" s="12">
        <f t="shared" si="0"/>
        <v>113.36950360353065</v>
      </c>
      <c r="G26" s="12">
        <f t="shared" si="1"/>
        <v>107.69230769230769</v>
      </c>
      <c r="H26" s="14">
        <v>15</v>
      </c>
      <c r="I26" s="14">
        <v>16</v>
      </c>
    </row>
    <row r="27" spans="1:9" ht="94.5" hidden="1" x14ac:dyDescent="0.25">
      <c r="A27" s="7" t="s">
        <v>46</v>
      </c>
      <c r="B27" s="6" t="s">
        <v>47</v>
      </c>
      <c r="C27" s="14">
        <f>SUM(C28)</f>
        <v>2334.616</v>
      </c>
      <c r="D27" s="14">
        <f t="shared" ref="D27:I27" si="13">SUM(D28)</f>
        <v>2400</v>
      </c>
      <c r="E27" s="14">
        <f t="shared" si="13"/>
        <v>2403</v>
      </c>
      <c r="F27" s="12">
        <f t="shared" si="0"/>
        <v>102.92913267106883</v>
      </c>
      <c r="G27" s="12">
        <f t="shared" si="1"/>
        <v>100.125</v>
      </c>
      <c r="H27" s="14">
        <f t="shared" si="13"/>
        <v>2611</v>
      </c>
      <c r="I27" s="14">
        <f t="shared" si="13"/>
        <v>2757</v>
      </c>
    </row>
    <row r="28" spans="1:9" ht="141.75" hidden="1" x14ac:dyDescent="0.25">
      <c r="A28" s="5" t="s">
        <v>48</v>
      </c>
      <c r="B28" s="6" t="s">
        <v>49</v>
      </c>
      <c r="C28" s="14">
        <v>2334.616</v>
      </c>
      <c r="D28" s="14">
        <v>2400</v>
      </c>
      <c r="E28" s="14">
        <v>2403</v>
      </c>
      <c r="F28" s="12">
        <f t="shared" si="0"/>
        <v>102.92913267106883</v>
      </c>
      <c r="G28" s="12">
        <f t="shared" si="1"/>
        <v>100.125</v>
      </c>
      <c r="H28" s="14">
        <v>2611</v>
      </c>
      <c r="I28" s="14">
        <v>2757</v>
      </c>
    </row>
    <row r="29" spans="1:9" ht="94.5" hidden="1" x14ac:dyDescent="0.25">
      <c r="A29" s="7" t="s">
        <v>50</v>
      </c>
      <c r="B29" s="6" t="s">
        <v>51</v>
      </c>
      <c r="C29" s="14">
        <f>SUM(C30)</f>
        <v>-299.42399999999998</v>
      </c>
      <c r="D29" s="14">
        <f t="shared" ref="D29:I29" si="14">SUM(D30)</f>
        <v>-273</v>
      </c>
      <c r="E29" s="14">
        <f t="shared" si="14"/>
        <v>-285</v>
      </c>
      <c r="F29" s="12">
        <f t="shared" si="0"/>
        <v>95.182750881692854</v>
      </c>
      <c r="G29" s="12">
        <f t="shared" si="1"/>
        <v>104.39560439560441</v>
      </c>
      <c r="H29" s="14">
        <f t="shared" si="14"/>
        <v>-312</v>
      </c>
      <c r="I29" s="14">
        <f t="shared" si="14"/>
        <v>-317</v>
      </c>
    </row>
    <row r="30" spans="1:9" ht="141.75" hidden="1" x14ac:dyDescent="0.25">
      <c r="A30" s="5" t="s">
        <v>52</v>
      </c>
      <c r="B30" s="6" t="s">
        <v>53</v>
      </c>
      <c r="C30" s="14">
        <v>-299.42399999999998</v>
      </c>
      <c r="D30" s="14">
        <v>-273</v>
      </c>
      <c r="E30" s="14">
        <v>-285</v>
      </c>
      <c r="F30" s="12">
        <f t="shared" si="0"/>
        <v>95.182750881692854</v>
      </c>
      <c r="G30" s="12">
        <f t="shared" si="1"/>
        <v>104.39560439560441</v>
      </c>
      <c r="H30" s="14">
        <v>-312</v>
      </c>
      <c r="I30" s="14">
        <v>-317</v>
      </c>
    </row>
    <row r="31" spans="1:9" ht="31.5" x14ac:dyDescent="0.25">
      <c r="A31" s="7" t="s">
        <v>54</v>
      </c>
      <c r="B31" s="6" t="s">
        <v>55</v>
      </c>
      <c r="C31" s="14">
        <f>SUM(C32,C37,C39,C41)</f>
        <v>6341.9790000000003</v>
      </c>
      <c r="D31" s="14">
        <f t="shared" ref="D31:I31" si="15">SUM(D32,D37,D39,D41)</f>
        <v>5535.3990000000003</v>
      </c>
      <c r="E31" s="14">
        <f t="shared" si="15"/>
        <v>5813.63</v>
      </c>
      <c r="F31" s="12">
        <f t="shared" si="0"/>
        <v>91.669020033021226</v>
      </c>
      <c r="G31" s="12">
        <f t="shared" si="1"/>
        <v>105.02639466459418</v>
      </c>
      <c r="H31" s="14">
        <f t="shared" si="15"/>
        <v>6066.4</v>
      </c>
      <c r="I31" s="14">
        <f t="shared" si="15"/>
        <v>6305.8</v>
      </c>
    </row>
    <row r="32" spans="1:9" ht="31.5" x14ac:dyDescent="0.25">
      <c r="A32" s="7" t="s">
        <v>56</v>
      </c>
      <c r="B32" s="6" t="s">
        <v>57</v>
      </c>
      <c r="C32" s="14">
        <f>SUM(C33,C35)</f>
        <v>4414.1399999999994</v>
      </c>
      <c r="D32" s="14">
        <f t="shared" ref="D32:I32" si="16">SUM(D33,D35)</f>
        <v>4683</v>
      </c>
      <c r="E32" s="14">
        <f t="shared" si="16"/>
        <v>4921.83</v>
      </c>
      <c r="F32" s="12">
        <f t="shared" si="0"/>
        <v>111.50144762060108</v>
      </c>
      <c r="G32" s="12">
        <f t="shared" si="1"/>
        <v>105.09993593850095</v>
      </c>
      <c r="H32" s="14">
        <f t="shared" si="16"/>
        <v>5138.3999999999996</v>
      </c>
      <c r="I32" s="14">
        <f t="shared" si="16"/>
        <v>5349</v>
      </c>
    </row>
    <row r="33" spans="1:9" ht="47.25" x14ac:dyDescent="0.25">
      <c r="A33" s="7" t="s">
        <v>58</v>
      </c>
      <c r="B33" s="6" t="s">
        <v>59</v>
      </c>
      <c r="C33" s="14">
        <f t="shared" ref="C33:I33" si="17">SUM(C34)</f>
        <v>3349.1239999999998</v>
      </c>
      <c r="D33" s="14">
        <f t="shared" si="17"/>
        <v>2387</v>
      </c>
      <c r="E33" s="14">
        <f t="shared" si="17"/>
        <v>2508.7399999999998</v>
      </c>
      <c r="F33" s="12">
        <f t="shared" si="0"/>
        <v>74.907348906758898</v>
      </c>
      <c r="G33" s="12">
        <f t="shared" si="1"/>
        <v>105.10012568077083</v>
      </c>
      <c r="H33" s="14">
        <f t="shared" si="17"/>
        <v>2619.12</v>
      </c>
      <c r="I33" s="14">
        <f t="shared" si="17"/>
        <v>2726.47</v>
      </c>
    </row>
    <row r="34" spans="1:9" ht="78.75" x14ac:dyDescent="0.25">
      <c r="A34" s="7" t="s">
        <v>60</v>
      </c>
      <c r="B34" s="6" t="s">
        <v>61</v>
      </c>
      <c r="C34" s="14">
        <v>3349.1239999999998</v>
      </c>
      <c r="D34" s="14">
        <v>2387</v>
      </c>
      <c r="E34" s="14">
        <v>2508.7399999999998</v>
      </c>
      <c r="F34" s="12">
        <f t="shared" si="0"/>
        <v>74.907348906758898</v>
      </c>
      <c r="G34" s="12">
        <f t="shared" si="1"/>
        <v>105.10012568077083</v>
      </c>
      <c r="H34" s="14">
        <v>2619.12</v>
      </c>
      <c r="I34" s="14">
        <v>2726.47</v>
      </c>
    </row>
    <row r="35" spans="1:9" ht="47.25" x14ac:dyDescent="0.25">
      <c r="A35" s="7" t="s">
        <v>62</v>
      </c>
      <c r="B35" s="6" t="s">
        <v>63</v>
      </c>
      <c r="C35" s="14">
        <f t="shared" ref="C35:I35" si="18">SUM(C36)</f>
        <v>1065.0160000000001</v>
      </c>
      <c r="D35" s="14">
        <f t="shared" si="18"/>
        <v>2296</v>
      </c>
      <c r="E35" s="14">
        <f t="shared" si="18"/>
        <v>2413.09</v>
      </c>
      <c r="F35" s="12">
        <f t="shared" si="0"/>
        <v>226.57781667129885</v>
      </c>
      <c r="G35" s="12">
        <f t="shared" si="1"/>
        <v>105.09973867595819</v>
      </c>
      <c r="H35" s="14">
        <f t="shared" si="18"/>
        <v>2519.2800000000002</v>
      </c>
      <c r="I35" s="14">
        <f t="shared" si="18"/>
        <v>2622.53</v>
      </c>
    </row>
    <row r="36" spans="1:9" ht="126" x14ac:dyDescent="0.25">
      <c r="A36" s="5" t="s">
        <v>64</v>
      </c>
      <c r="B36" s="6" t="s">
        <v>65</v>
      </c>
      <c r="C36" s="14">
        <v>1065.0160000000001</v>
      </c>
      <c r="D36" s="14">
        <v>2296</v>
      </c>
      <c r="E36" s="14">
        <v>2413.09</v>
      </c>
      <c r="F36" s="12">
        <f t="shared" si="0"/>
        <v>226.57781667129885</v>
      </c>
      <c r="G36" s="12">
        <f t="shared" si="1"/>
        <v>105.09973867595819</v>
      </c>
      <c r="H36" s="14">
        <v>2519.2800000000002</v>
      </c>
      <c r="I36" s="14">
        <v>2622.53</v>
      </c>
    </row>
    <row r="37" spans="1:9" ht="31.5" x14ac:dyDescent="0.25">
      <c r="A37" s="7" t="s">
        <v>66</v>
      </c>
      <c r="B37" s="6" t="s">
        <v>67</v>
      </c>
      <c r="C37" s="14">
        <f t="shared" ref="C37:I37" si="19">SUM(C38)</f>
        <v>884.63</v>
      </c>
      <c r="D37" s="14">
        <f t="shared" si="19"/>
        <v>11.879</v>
      </c>
      <c r="E37" s="14">
        <f t="shared" si="19"/>
        <v>11.88</v>
      </c>
      <c r="F37" s="12">
        <f t="shared" si="0"/>
        <v>1.3429343341283928</v>
      </c>
      <c r="G37" s="12">
        <f t="shared" si="1"/>
        <v>100.00841821702164</v>
      </c>
      <c r="H37" s="14">
        <f t="shared" si="19"/>
        <v>11.1</v>
      </c>
      <c r="I37" s="14">
        <f t="shared" si="19"/>
        <v>3.7</v>
      </c>
    </row>
    <row r="38" spans="1:9" ht="63" x14ac:dyDescent="0.25">
      <c r="A38" s="7" t="s">
        <v>68</v>
      </c>
      <c r="B38" s="6" t="s">
        <v>69</v>
      </c>
      <c r="C38" s="14">
        <v>884.63</v>
      </c>
      <c r="D38" s="14">
        <v>11.879</v>
      </c>
      <c r="E38" s="14">
        <v>11.88</v>
      </c>
      <c r="F38" s="12">
        <f t="shared" si="0"/>
        <v>1.3429343341283928</v>
      </c>
      <c r="G38" s="12">
        <f t="shared" si="1"/>
        <v>100.00841821702164</v>
      </c>
      <c r="H38" s="14">
        <v>11.1</v>
      </c>
      <c r="I38" s="14">
        <v>3.7</v>
      </c>
    </row>
    <row r="39" spans="1:9" ht="31.5" x14ac:dyDescent="0.25">
      <c r="A39" s="7" t="s">
        <v>70</v>
      </c>
      <c r="B39" s="6" t="s">
        <v>71</v>
      </c>
      <c r="C39" s="14">
        <f t="shared" ref="C39:I39" si="20">SUM(C40)</f>
        <v>24.751999999999999</v>
      </c>
      <c r="D39" s="14">
        <f t="shared" si="20"/>
        <v>58.52</v>
      </c>
      <c r="E39" s="14">
        <f t="shared" si="20"/>
        <v>58.04</v>
      </c>
      <c r="F39" s="12">
        <f t="shared" si="0"/>
        <v>234.48610213316095</v>
      </c>
      <c r="G39" s="12">
        <f t="shared" si="1"/>
        <v>99.179767600820227</v>
      </c>
      <c r="H39" s="14">
        <f t="shared" si="20"/>
        <v>58.9</v>
      </c>
      <c r="I39" s="14">
        <f t="shared" si="20"/>
        <v>60</v>
      </c>
    </row>
    <row r="40" spans="1:9" ht="63" x14ac:dyDescent="0.25">
      <c r="A40" s="7" t="s">
        <v>72</v>
      </c>
      <c r="B40" s="6" t="s">
        <v>73</v>
      </c>
      <c r="C40" s="14">
        <v>24.751999999999999</v>
      </c>
      <c r="D40" s="14">
        <v>58.52</v>
      </c>
      <c r="E40" s="14">
        <v>58.04</v>
      </c>
      <c r="F40" s="12">
        <f t="shared" si="0"/>
        <v>234.48610213316095</v>
      </c>
      <c r="G40" s="12">
        <f t="shared" si="1"/>
        <v>99.179767600820227</v>
      </c>
      <c r="H40" s="14">
        <v>58.9</v>
      </c>
      <c r="I40" s="14">
        <v>60</v>
      </c>
    </row>
    <row r="41" spans="1:9" ht="31.5" x14ac:dyDescent="0.25">
      <c r="A41" s="7" t="s">
        <v>74</v>
      </c>
      <c r="B41" s="6" t="s">
        <v>75</v>
      </c>
      <c r="C41" s="14">
        <f t="shared" ref="C41:I41" si="21">SUM(C42)</f>
        <v>1018.457</v>
      </c>
      <c r="D41" s="14">
        <f t="shared" si="21"/>
        <v>782</v>
      </c>
      <c r="E41" s="14">
        <f t="shared" si="21"/>
        <v>821.88</v>
      </c>
      <c r="F41" s="12">
        <f t="shared" si="0"/>
        <v>80.698546919506668</v>
      </c>
      <c r="G41" s="12">
        <f t="shared" si="1"/>
        <v>105.09974424552431</v>
      </c>
      <c r="H41" s="14">
        <f t="shared" si="21"/>
        <v>858</v>
      </c>
      <c r="I41" s="14">
        <f t="shared" si="21"/>
        <v>893.1</v>
      </c>
    </row>
    <row r="42" spans="1:9" ht="94.5" x14ac:dyDescent="0.25">
      <c r="A42" s="7" t="s">
        <v>76</v>
      </c>
      <c r="B42" s="6" t="s">
        <v>77</v>
      </c>
      <c r="C42" s="14">
        <v>1018.457</v>
      </c>
      <c r="D42" s="14">
        <v>782</v>
      </c>
      <c r="E42" s="14">
        <v>821.88</v>
      </c>
      <c r="F42" s="12">
        <f t="shared" si="0"/>
        <v>80.698546919506668</v>
      </c>
      <c r="G42" s="12">
        <f t="shared" si="1"/>
        <v>105.09974424552431</v>
      </c>
      <c r="H42" s="14">
        <v>858</v>
      </c>
      <c r="I42" s="14">
        <v>893.1</v>
      </c>
    </row>
    <row r="43" spans="1:9" ht="31.5" x14ac:dyDescent="0.25">
      <c r="A43" s="7" t="s">
        <v>78</v>
      </c>
      <c r="B43" s="6" t="s">
        <v>79</v>
      </c>
      <c r="C43" s="14">
        <f t="shared" ref="C43:I44" si="22">SUM(C44)</f>
        <v>3.9350000000000001</v>
      </c>
      <c r="D43" s="14">
        <f t="shared" si="22"/>
        <v>9.15</v>
      </c>
      <c r="E43" s="14">
        <f t="shared" si="22"/>
        <v>0</v>
      </c>
      <c r="F43" s="12">
        <f t="shared" si="0"/>
        <v>0</v>
      </c>
      <c r="G43" s="12">
        <f t="shared" si="1"/>
        <v>0</v>
      </c>
      <c r="H43" s="14">
        <f t="shared" si="22"/>
        <v>0</v>
      </c>
      <c r="I43" s="14">
        <f t="shared" si="22"/>
        <v>0</v>
      </c>
    </row>
    <row r="44" spans="1:9" ht="31.5" x14ac:dyDescent="0.25">
      <c r="A44" s="7" t="s">
        <v>80</v>
      </c>
      <c r="B44" s="6" t="s">
        <v>81</v>
      </c>
      <c r="C44" s="14">
        <f t="shared" si="22"/>
        <v>3.9350000000000001</v>
      </c>
      <c r="D44" s="14">
        <f t="shared" si="22"/>
        <v>9.15</v>
      </c>
      <c r="E44" s="14">
        <f t="shared" si="22"/>
        <v>0</v>
      </c>
      <c r="F44" s="12">
        <f t="shared" si="0"/>
        <v>0</v>
      </c>
      <c r="G44" s="12">
        <f t="shared" si="1"/>
        <v>0</v>
      </c>
      <c r="H44" s="14">
        <f t="shared" si="22"/>
        <v>0</v>
      </c>
      <c r="I44" s="14">
        <f t="shared" si="22"/>
        <v>0</v>
      </c>
    </row>
    <row r="45" spans="1:9" ht="31.5" x14ac:dyDescent="0.25">
      <c r="A45" s="7" t="s">
        <v>82</v>
      </c>
      <c r="B45" s="6" t="s">
        <v>83</v>
      </c>
      <c r="C45" s="14">
        <v>3.9350000000000001</v>
      </c>
      <c r="D45" s="14">
        <v>9.15</v>
      </c>
      <c r="E45" s="14"/>
      <c r="F45" s="12">
        <f t="shared" si="0"/>
        <v>0</v>
      </c>
      <c r="G45" s="12">
        <f t="shared" si="1"/>
        <v>0</v>
      </c>
      <c r="H45" s="14"/>
      <c r="I45" s="14"/>
    </row>
    <row r="46" spans="1:9" ht="31.5" x14ac:dyDescent="0.25">
      <c r="A46" s="7" t="s">
        <v>84</v>
      </c>
      <c r="B46" s="6" t="s">
        <v>85</v>
      </c>
      <c r="C46" s="14">
        <f t="shared" ref="C46:I73" si="23">SUM(C47)</f>
        <v>333.63799999999998</v>
      </c>
      <c r="D46" s="14">
        <f t="shared" si="23"/>
        <v>285.2</v>
      </c>
      <c r="E46" s="14">
        <f t="shared" si="23"/>
        <v>290</v>
      </c>
      <c r="F46" s="12">
        <f t="shared" si="0"/>
        <v>86.920554613083638</v>
      </c>
      <c r="G46" s="12">
        <f t="shared" si="1"/>
        <v>101.68302945301544</v>
      </c>
      <c r="H46" s="14">
        <f t="shared" si="23"/>
        <v>290</v>
      </c>
      <c r="I46" s="14">
        <f t="shared" si="23"/>
        <v>295.2</v>
      </c>
    </row>
    <row r="47" spans="1:9" ht="31.5" x14ac:dyDescent="0.25">
      <c r="A47" s="7" t="s">
        <v>86</v>
      </c>
      <c r="B47" s="6" t="s">
        <v>87</v>
      </c>
      <c r="C47" s="14">
        <f>SUM(C48)</f>
        <v>333.63799999999998</v>
      </c>
      <c r="D47" s="14">
        <f>SUM(D48)</f>
        <v>285.2</v>
      </c>
      <c r="E47" s="14">
        <f>SUM(E48)</f>
        <v>290</v>
      </c>
      <c r="F47" s="12">
        <f t="shared" si="0"/>
        <v>86.920554613083638</v>
      </c>
      <c r="G47" s="12">
        <f t="shared" si="1"/>
        <v>101.68302945301544</v>
      </c>
      <c r="H47" s="14">
        <f>SUM(H48)</f>
        <v>290</v>
      </c>
      <c r="I47" s="14">
        <f>SUM(I48)</f>
        <v>295.2</v>
      </c>
    </row>
    <row r="48" spans="1:9" ht="31.5" hidden="1" x14ac:dyDescent="0.25">
      <c r="A48" s="7" t="s">
        <v>88</v>
      </c>
      <c r="B48" s="6" t="s">
        <v>89</v>
      </c>
      <c r="C48" s="14">
        <f t="shared" si="23"/>
        <v>333.63799999999998</v>
      </c>
      <c r="D48" s="14">
        <f t="shared" si="23"/>
        <v>285.2</v>
      </c>
      <c r="E48" s="14">
        <f t="shared" si="23"/>
        <v>290</v>
      </c>
      <c r="F48" s="12">
        <f t="shared" si="0"/>
        <v>86.920554613083638</v>
      </c>
      <c r="G48" s="12">
        <f t="shared" si="1"/>
        <v>101.68302945301544</v>
      </c>
      <c r="H48" s="14">
        <f t="shared" si="23"/>
        <v>290</v>
      </c>
      <c r="I48" s="14">
        <f t="shared" si="23"/>
        <v>295.2</v>
      </c>
    </row>
    <row r="49" spans="1:9" ht="63" hidden="1" x14ac:dyDescent="0.25">
      <c r="A49" s="7" t="s">
        <v>90</v>
      </c>
      <c r="B49" s="6" t="s">
        <v>91</v>
      </c>
      <c r="C49" s="14">
        <v>333.63799999999998</v>
      </c>
      <c r="D49" s="14">
        <v>285.2</v>
      </c>
      <c r="E49" s="14">
        <v>290</v>
      </c>
      <c r="F49" s="12">
        <f t="shared" si="0"/>
        <v>86.920554613083638</v>
      </c>
      <c r="G49" s="12">
        <f t="shared" si="1"/>
        <v>101.68302945301544</v>
      </c>
      <c r="H49" s="14">
        <v>290</v>
      </c>
      <c r="I49" s="14">
        <v>295.2</v>
      </c>
    </row>
    <row r="50" spans="1:9" ht="31.5" x14ac:dyDescent="0.25">
      <c r="A50" s="7" t="s">
        <v>92</v>
      </c>
      <c r="B50" s="6" t="s">
        <v>93</v>
      </c>
      <c r="C50" s="14">
        <f t="shared" si="23"/>
        <v>1103.942</v>
      </c>
      <c r="D50" s="14">
        <f t="shared" si="23"/>
        <v>1229.5</v>
      </c>
      <c r="E50" s="14">
        <f t="shared" si="23"/>
        <v>1267.5</v>
      </c>
      <c r="F50" s="12">
        <f t="shared" si="0"/>
        <v>114.81581459895538</v>
      </c>
      <c r="G50" s="12">
        <f t="shared" si="1"/>
        <v>103.09068727124848</v>
      </c>
      <c r="H50" s="14">
        <f t="shared" si="23"/>
        <v>1267.5</v>
      </c>
      <c r="I50" s="14">
        <f t="shared" si="23"/>
        <v>1324.3</v>
      </c>
    </row>
    <row r="51" spans="1:9" ht="47.25" hidden="1" x14ac:dyDescent="0.25">
      <c r="A51" s="7" t="s">
        <v>94</v>
      </c>
      <c r="B51" s="6" t="s">
        <v>95</v>
      </c>
      <c r="C51" s="14">
        <f t="shared" si="23"/>
        <v>1103.942</v>
      </c>
      <c r="D51" s="14">
        <f t="shared" si="23"/>
        <v>1229.5</v>
      </c>
      <c r="E51" s="14">
        <f t="shared" si="23"/>
        <v>1267.5</v>
      </c>
      <c r="F51" s="12">
        <f t="shared" si="0"/>
        <v>114.81581459895538</v>
      </c>
      <c r="G51" s="12">
        <f t="shared" si="1"/>
        <v>103.09068727124848</v>
      </c>
      <c r="H51" s="14">
        <f t="shared" si="23"/>
        <v>1267.5</v>
      </c>
      <c r="I51" s="14">
        <f t="shared" si="23"/>
        <v>1324.3</v>
      </c>
    </row>
    <row r="52" spans="1:9" ht="63" hidden="1" x14ac:dyDescent="0.25">
      <c r="A52" s="7" t="s">
        <v>96</v>
      </c>
      <c r="B52" s="6" t="s">
        <v>97</v>
      </c>
      <c r="C52" s="14">
        <f t="shared" si="23"/>
        <v>1103.942</v>
      </c>
      <c r="D52" s="14">
        <f t="shared" si="23"/>
        <v>1229.5</v>
      </c>
      <c r="E52" s="14">
        <f t="shared" si="23"/>
        <v>1267.5</v>
      </c>
      <c r="F52" s="12">
        <f t="shared" si="0"/>
        <v>114.81581459895538</v>
      </c>
      <c r="G52" s="12">
        <f t="shared" si="1"/>
        <v>103.09068727124848</v>
      </c>
      <c r="H52" s="14">
        <f t="shared" si="23"/>
        <v>1267.5</v>
      </c>
      <c r="I52" s="14">
        <f t="shared" si="23"/>
        <v>1324.3</v>
      </c>
    </row>
    <row r="53" spans="1:9" ht="78.75" hidden="1" x14ac:dyDescent="0.25">
      <c r="A53" s="7" t="s">
        <v>98</v>
      </c>
      <c r="B53" s="6" t="s">
        <v>99</v>
      </c>
      <c r="C53" s="14">
        <v>1103.942</v>
      </c>
      <c r="D53" s="14">
        <v>1229.5</v>
      </c>
      <c r="E53" s="14">
        <v>1267.5</v>
      </c>
      <c r="F53" s="12">
        <f t="shared" si="0"/>
        <v>114.81581459895538</v>
      </c>
      <c r="G53" s="12">
        <f t="shared" si="1"/>
        <v>103.09068727124848</v>
      </c>
      <c r="H53" s="14">
        <v>1267.5</v>
      </c>
      <c r="I53" s="14">
        <v>1324.3</v>
      </c>
    </row>
    <row r="54" spans="1:9" ht="47.25" x14ac:dyDescent="0.25">
      <c r="A54" s="7" t="s">
        <v>100</v>
      </c>
      <c r="B54" s="6" t="s">
        <v>101</v>
      </c>
      <c r="C54" s="14">
        <f t="shared" si="23"/>
        <v>9522.6149999999998</v>
      </c>
      <c r="D54" s="14">
        <f t="shared" si="23"/>
        <v>6707.6459999999997</v>
      </c>
      <c r="E54" s="14">
        <f t="shared" si="23"/>
        <v>7688.6</v>
      </c>
      <c r="F54" s="12">
        <f t="shared" si="0"/>
        <v>80.740426868039933</v>
      </c>
      <c r="G54" s="12">
        <f t="shared" si="1"/>
        <v>114.62441518231583</v>
      </c>
      <c r="H54" s="14">
        <f t="shared" si="23"/>
        <v>7688.6</v>
      </c>
      <c r="I54" s="14">
        <f t="shared" si="23"/>
        <v>7279.6</v>
      </c>
    </row>
    <row r="55" spans="1:9" ht="110.25" x14ac:dyDescent="0.25">
      <c r="A55" s="5" t="s">
        <v>102</v>
      </c>
      <c r="B55" s="6" t="s">
        <v>103</v>
      </c>
      <c r="C55" s="14">
        <f>SUM(C56,C58,C61)</f>
        <v>9522.6149999999998</v>
      </c>
      <c r="D55" s="14">
        <f t="shared" ref="D55:I55" si="24">SUM(D56,D58,D61)</f>
        <v>6707.6459999999997</v>
      </c>
      <c r="E55" s="14">
        <f t="shared" si="24"/>
        <v>7688.6</v>
      </c>
      <c r="F55" s="12">
        <f t="shared" si="0"/>
        <v>80.740426868039933</v>
      </c>
      <c r="G55" s="12">
        <f t="shared" si="1"/>
        <v>114.62441518231583</v>
      </c>
      <c r="H55" s="14">
        <f t="shared" si="24"/>
        <v>7688.6</v>
      </c>
      <c r="I55" s="14">
        <f t="shared" si="24"/>
        <v>7279.6</v>
      </c>
    </row>
    <row r="56" spans="1:9" ht="78.75" x14ac:dyDescent="0.25">
      <c r="A56" s="7" t="s">
        <v>104</v>
      </c>
      <c r="B56" s="6" t="s">
        <v>105</v>
      </c>
      <c r="C56" s="14">
        <f t="shared" si="23"/>
        <v>7212.0370000000003</v>
      </c>
      <c r="D56" s="14">
        <f t="shared" si="23"/>
        <v>4474</v>
      </c>
      <c r="E56" s="14">
        <f t="shared" si="23"/>
        <v>5455</v>
      </c>
      <c r="F56" s="12">
        <f t="shared" si="0"/>
        <v>75.63743780016658</v>
      </c>
      <c r="G56" s="12">
        <f t="shared" si="1"/>
        <v>121.92668752793921</v>
      </c>
      <c r="H56" s="14">
        <f t="shared" si="23"/>
        <v>5455</v>
      </c>
      <c r="I56" s="14">
        <f t="shared" si="23"/>
        <v>5455</v>
      </c>
    </row>
    <row r="57" spans="1:9" ht="110.25" x14ac:dyDescent="0.25">
      <c r="A57" s="5" t="s">
        <v>106</v>
      </c>
      <c r="B57" s="6" t="s">
        <v>107</v>
      </c>
      <c r="C57" s="14">
        <v>7212.0370000000003</v>
      </c>
      <c r="D57" s="14">
        <v>4474</v>
      </c>
      <c r="E57" s="14">
        <v>5455</v>
      </c>
      <c r="F57" s="12">
        <f t="shared" si="0"/>
        <v>75.63743780016658</v>
      </c>
      <c r="G57" s="12">
        <f t="shared" si="1"/>
        <v>121.92668752793921</v>
      </c>
      <c r="H57" s="14">
        <v>5455</v>
      </c>
      <c r="I57" s="14">
        <v>5455</v>
      </c>
    </row>
    <row r="58" spans="1:9" ht="110.25" x14ac:dyDescent="0.25">
      <c r="A58" s="5" t="s">
        <v>108</v>
      </c>
      <c r="B58" s="6" t="s">
        <v>109</v>
      </c>
      <c r="C58" s="14">
        <f t="shared" si="23"/>
        <v>117.771</v>
      </c>
      <c r="D58" s="14">
        <f t="shared" si="23"/>
        <v>280</v>
      </c>
      <c r="E58" s="14">
        <f t="shared" si="23"/>
        <v>280</v>
      </c>
      <c r="F58" s="12">
        <f t="shared" si="0"/>
        <v>237.74953086922926</v>
      </c>
      <c r="G58" s="12">
        <f t="shared" si="1"/>
        <v>100</v>
      </c>
      <c r="H58" s="14">
        <f t="shared" si="23"/>
        <v>280</v>
      </c>
      <c r="I58" s="14">
        <f t="shared" si="23"/>
        <v>280</v>
      </c>
    </row>
    <row r="59" spans="1:9" ht="94.5" x14ac:dyDescent="0.25">
      <c r="A59" s="7" t="s">
        <v>110</v>
      </c>
      <c r="B59" s="6" t="s">
        <v>111</v>
      </c>
      <c r="C59" s="14">
        <f t="shared" si="23"/>
        <v>117.771</v>
      </c>
      <c r="D59" s="14">
        <f t="shared" si="23"/>
        <v>280</v>
      </c>
      <c r="E59" s="14">
        <f t="shared" si="23"/>
        <v>280</v>
      </c>
      <c r="F59" s="12">
        <f t="shared" si="0"/>
        <v>237.74953086922926</v>
      </c>
      <c r="G59" s="12">
        <f t="shared" si="1"/>
        <v>100</v>
      </c>
      <c r="H59" s="14">
        <f t="shared" si="23"/>
        <v>280</v>
      </c>
      <c r="I59" s="14">
        <f t="shared" si="23"/>
        <v>280</v>
      </c>
    </row>
    <row r="60" spans="1:9" ht="94.5" x14ac:dyDescent="0.25">
      <c r="A60" s="7" t="s">
        <v>110</v>
      </c>
      <c r="B60" s="6" t="s">
        <v>111</v>
      </c>
      <c r="C60" s="14">
        <v>117.771</v>
      </c>
      <c r="D60" s="14">
        <v>280</v>
      </c>
      <c r="E60" s="14">
        <v>280</v>
      </c>
      <c r="F60" s="12">
        <f t="shared" si="0"/>
        <v>237.74953086922926</v>
      </c>
      <c r="G60" s="12">
        <f t="shared" si="1"/>
        <v>100</v>
      </c>
      <c r="H60" s="14">
        <v>280</v>
      </c>
      <c r="I60" s="14">
        <v>280</v>
      </c>
    </row>
    <row r="61" spans="1:9" ht="47.25" x14ac:dyDescent="0.25">
      <c r="A61" s="7" t="s">
        <v>112</v>
      </c>
      <c r="B61" s="6" t="s">
        <v>113</v>
      </c>
      <c r="C61" s="15">
        <f>SUM(C62,C64)</f>
        <v>2192.8070000000002</v>
      </c>
      <c r="D61" s="15">
        <f t="shared" ref="D61:I61" si="25">SUM(D62,D64)</f>
        <v>1953.646</v>
      </c>
      <c r="E61" s="15">
        <f t="shared" si="25"/>
        <v>1953.6</v>
      </c>
      <c r="F61" s="12">
        <f t="shared" si="0"/>
        <v>89.091288015771553</v>
      </c>
      <c r="G61" s="12">
        <f t="shared" si="1"/>
        <v>99.99764542808677</v>
      </c>
      <c r="H61" s="15">
        <f t="shared" si="25"/>
        <v>1953.6</v>
      </c>
      <c r="I61" s="15">
        <f t="shared" si="25"/>
        <v>1544.6</v>
      </c>
    </row>
    <row r="62" spans="1:9" ht="63" x14ac:dyDescent="0.25">
      <c r="A62" s="7" t="s">
        <v>114</v>
      </c>
      <c r="B62" s="6" t="s">
        <v>115</v>
      </c>
      <c r="C62" s="14">
        <f t="shared" ref="C62:I62" si="26">SUM(C63)</f>
        <v>0.29499999999999998</v>
      </c>
      <c r="D62" s="14">
        <f t="shared" si="26"/>
        <v>4.6459999999999999</v>
      </c>
      <c r="E62" s="14">
        <f t="shared" si="26"/>
        <v>4.5999999999999996</v>
      </c>
      <c r="F62" s="12">
        <f t="shared" si="0"/>
        <v>1559.3220338983051</v>
      </c>
      <c r="G62" s="12">
        <f t="shared" si="1"/>
        <v>99.009900990099013</v>
      </c>
      <c r="H62" s="14">
        <f t="shared" si="26"/>
        <v>4.5999999999999996</v>
      </c>
      <c r="I62" s="14">
        <f t="shared" si="26"/>
        <v>4.5999999999999996</v>
      </c>
    </row>
    <row r="63" spans="1:9" ht="78.75" x14ac:dyDescent="0.25">
      <c r="A63" s="7" t="s">
        <v>116</v>
      </c>
      <c r="B63" s="6" t="s">
        <v>117</v>
      </c>
      <c r="C63" s="14">
        <v>0.29499999999999998</v>
      </c>
      <c r="D63" s="14">
        <v>4.6459999999999999</v>
      </c>
      <c r="E63" s="14">
        <v>4.5999999999999996</v>
      </c>
      <c r="F63" s="12">
        <f t="shared" si="0"/>
        <v>1559.3220338983051</v>
      </c>
      <c r="G63" s="12">
        <f t="shared" si="1"/>
        <v>99.009900990099013</v>
      </c>
      <c r="H63" s="14">
        <v>4.5999999999999996</v>
      </c>
      <c r="I63" s="14">
        <v>4.5999999999999996</v>
      </c>
    </row>
    <row r="64" spans="1:9" ht="47.25" x14ac:dyDescent="0.25">
      <c r="A64" s="7" t="s">
        <v>118</v>
      </c>
      <c r="B64" s="6" t="s">
        <v>119</v>
      </c>
      <c r="C64" s="14">
        <f t="shared" si="23"/>
        <v>2192.5120000000002</v>
      </c>
      <c r="D64" s="14">
        <f t="shared" si="23"/>
        <v>1949</v>
      </c>
      <c r="E64" s="14">
        <f t="shared" si="23"/>
        <v>1949</v>
      </c>
      <c r="F64" s="12">
        <f t="shared" si="0"/>
        <v>88.893470138361835</v>
      </c>
      <c r="G64" s="12">
        <f t="shared" si="1"/>
        <v>100</v>
      </c>
      <c r="H64" s="14">
        <f t="shared" si="23"/>
        <v>1949</v>
      </c>
      <c r="I64" s="14">
        <f t="shared" si="23"/>
        <v>1540</v>
      </c>
    </row>
    <row r="65" spans="1:9" ht="47.25" x14ac:dyDescent="0.25">
      <c r="A65" s="7" t="s">
        <v>118</v>
      </c>
      <c r="B65" s="6" t="s">
        <v>119</v>
      </c>
      <c r="C65" s="14">
        <v>2192.5120000000002</v>
      </c>
      <c r="D65" s="14">
        <v>1949</v>
      </c>
      <c r="E65" s="14">
        <v>1949</v>
      </c>
      <c r="F65" s="12">
        <f t="shared" si="0"/>
        <v>88.893470138361835</v>
      </c>
      <c r="G65" s="12">
        <f t="shared" si="1"/>
        <v>100</v>
      </c>
      <c r="H65" s="14">
        <v>1949</v>
      </c>
      <c r="I65" s="14">
        <v>1540</v>
      </c>
    </row>
    <row r="66" spans="1:9" ht="31.5" x14ac:dyDescent="0.25">
      <c r="A66" s="7" t="s">
        <v>120</v>
      </c>
      <c r="B66" s="6" t="s">
        <v>121</v>
      </c>
      <c r="C66" s="14">
        <f>SUM(C67,C69,C71,C73)</f>
        <v>6365.0599999999995</v>
      </c>
      <c r="D66" s="14">
        <f t="shared" ref="D66:I66" si="27">SUM(D67,D69,D71,D73)</f>
        <v>16230</v>
      </c>
      <c r="E66" s="14">
        <f t="shared" si="27"/>
        <v>9421</v>
      </c>
      <c r="F66" s="12">
        <f t="shared" si="0"/>
        <v>148.01117350032837</v>
      </c>
      <c r="G66" s="12">
        <f t="shared" si="1"/>
        <v>58.046826863832415</v>
      </c>
      <c r="H66" s="14">
        <f t="shared" si="27"/>
        <v>9421</v>
      </c>
      <c r="I66" s="14">
        <f t="shared" si="27"/>
        <v>9421</v>
      </c>
    </row>
    <row r="67" spans="1:9" ht="31.5" x14ac:dyDescent="0.25">
      <c r="A67" s="7" t="s">
        <v>122</v>
      </c>
      <c r="B67" s="6" t="s">
        <v>123</v>
      </c>
      <c r="C67" s="14">
        <f t="shared" si="23"/>
        <v>711.22199999999998</v>
      </c>
      <c r="D67" s="14">
        <f t="shared" si="23"/>
        <v>1833.57</v>
      </c>
      <c r="E67" s="14">
        <f t="shared" si="23"/>
        <v>855</v>
      </c>
      <c r="F67" s="12">
        <f t="shared" si="0"/>
        <v>120.21562887537225</v>
      </c>
      <c r="G67" s="12">
        <f t="shared" si="1"/>
        <v>46.630344082854755</v>
      </c>
      <c r="H67" s="14">
        <f t="shared" si="23"/>
        <v>855</v>
      </c>
      <c r="I67" s="14">
        <f t="shared" si="23"/>
        <v>855</v>
      </c>
    </row>
    <row r="68" spans="1:9" ht="78.75" hidden="1" x14ac:dyDescent="0.25">
      <c r="A68" s="7" t="s">
        <v>124</v>
      </c>
      <c r="B68" s="6" t="s">
        <v>125</v>
      </c>
      <c r="C68" s="14">
        <v>711.22199999999998</v>
      </c>
      <c r="D68" s="14">
        <v>1833.57</v>
      </c>
      <c r="E68" s="14">
        <v>855</v>
      </c>
      <c r="F68" s="12">
        <f t="shared" si="0"/>
        <v>120.21562887537225</v>
      </c>
      <c r="G68" s="12">
        <f t="shared" si="1"/>
        <v>46.630344082854755</v>
      </c>
      <c r="H68" s="14">
        <v>855</v>
      </c>
      <c r="I68" s="14">
        <v>855</v>
      </c>
    </row>
    <row r="69" spans="1:9" ht="31.5" hidden="1" x14ac:dyDescent="0.25">
      <c r="A69" s="7" t="s">
        <v>126</v>
      </c>
      <c r="B69" s="6" t="s">
        <v>127</v>
      </c>
      <c r="C69" s="14">
        <f t="shared" si="23"/>
        <v>-20.826000000000001</v>
      </c>
      <c r="D69" s="14">
        <f t="shared" si="23"/>
        <v>258.95999999999998</v>
      </c>
      <c r="E69" s="14">
        <f t="shared" si="23"/>
        <v>47</v>
      </c>
      <c r="F69" s="12">
        <f t="shared" si="0"/>
        <v>-225.67943916258523</v>
      </c>
      <c r="G69" s="12">
        <f t="shared" si="1"/>
        <v>18.149521161569357</v>
      </c>
      <c r="H69" s="14">
        <f t="shared" si="23"/>
        <v>47</v>
      </c>
      <c r="I69" s="14">
        <f t="shared" si="23"/>
        <v>47</v>
      </c>
    </row>
    <row r="70" spans="1:9" ht="63" hidden="1" x14ac:dyDescent="0.25">
      <c r="A70" s="7" t="s">
        <v>128</v>
      </c>
      <c r="B70" s="6" t="s">
        <v>129</v>
      </c>
      <c r="C70" s="14">
        <v>-20.826000000000001</v>
      </c>
      <c r="D70" s="14">
        <v>258.95999999999998</v>
      </c>
      <c r="E70" s="14">
        <v>47</v>
      </c>
      <c r="F70" s="12">
        <f t="shared" si="0"/>
        <v>-225.67943916258523</v>
      </c>
      <c r="G70" s="12">
        <f t="shared" si="1"/>
        <v>18.149521161569357</v>
      </c>
      <c r="H70" s="14">
        <v>47</v>
      </c>
      <c r="I70" s="14">
        <v>47</v>
      </c>
    </row>
    <row r="71" spans="1:9" ht="31.5" hidden="1" x14ac:dyDescent="0.25">
      <c r="A71" s="7" t="s">
        <v>130</v>
      </c>
      <c r="B71" s="6" t="s">
        <v>131</v>
      </c>
      <c r="C71" s="14">
        <f t="shared" si="23"/>
        <v>-67.745999999999995</v>
      </c>
      <c r="D71" s="14">
        <f t="shared" si="23"/>
        <v>45.43</v>
      </c>
      <c r="E71" s="14">
        <f t="shared" si="23"/>
        <v>45</v>
      </c>
      <c r="F71" s="12">
        <f t="shared" si="0"/>
        <v>-66.424585953414223</v>
      </c>
      <c r="G71" s="12">
        <f t="shared" si="1"/>
        <v>99.05348888399736</v>
      </c>
      <c r="H71" s="14">
        <f t="shared" si="23"/>
        <v>45</v>
      </c>
      <c r="I71" s="14">
        <f t="shared" si="23"/>
        <v>45</v>
      </c>
    </row>
    <row r="72" spans="1:9" ht="63" hidden="1" x14ac:dyDescent="0.25">
      <c r="A72" s="7" t="s">
        <v>132</v>
      </c>
      <c r="B72" s="6" t="s">
        <v>133</v>
      </c>
      <c r="C72" s="14">
        <v>-67.745999999999995</v>
      </c>
      <c r="D72" s="14">
        <v>45.43</v>
      </c>
      <c r="E72" s="14">
        <v>45</v>
      </c>
      <c r="F72" s="12">
        <f t="shared" ref="F72:F107" si="28">E72/C72*100</f>
        <v>-66.424585953414223</v>
      </c>
      <c r="G72" s="12">
        <f t="shared" ref="G72:G107" si="29">E72/D72*100</f>
        <v>99.05348888399736</v>
      </c>
      <c r="H72" s="14">
        <v>45</v>
      </c>
      <c r="I72" s="14">
        <v>45</v>
      </c>
    </row>
    <row r="73" spans="1:9" ht="63" hidden="1" x14ac:dyDescent="0.25">
      <c r="A73" s="7" t="s">
        <v>134</v>
      </c>
      <c r="B73" s="6" t="s">
        <v>135</v>
      </c>
      <c r="C73" s="14">
        <f t="shared" si="23"/>
        <v>5742.41</v>
      </c>
      <c r="D73" s="14">
        <f t="shared" si="23"/>
        <v>14092.04</v>
      </c>
      <c r="E73" s="14">
        <f t="shared" si="23"/>
        <v>8474</v>
      </c>
      <c r="F73" s="12">
        <f t="shared" si="28"/>
        <v>147.56870373240506</v>
      </c>
      <c r="G73" s="12">
        <f t="shared" si="29"/>
        <v>60.133238338806869</v>
      </c>
      <c r="H73" s="14">
        <f t="shared" si="23"/>
        <v>8474</v>
      </c>
      <c r="I73" s="14">
        <f t="shared" si="23"/>
        <v>8474</v>
      </c>
    </row>
    <row r="74" spans="1:9" ht="110.25" hidden="1" x14ac:dyDescent="0.25">
      <c r="A74" s="5" t="s">
        <v>136</v>
      </c>
      <c r="B74" s="6" t="s">
        <v>137</v>
      </c>
      <c r="C74" s="14">
        <v>5742.41</v>
      </c>
      <c r="D74" s="14">
        <v>14092.04</v>
      </c>
      <c r="E74" s="14">
        <v>8474</v>
      </c>
      <c r="F74" s="12">
        <f t="shared" si="28"/>
        <v>147.56870373240506</v>
      </c>
      <c r="G74" s="12">
        <f t="shared" si="29"/>
        <v>60.133238338806869</v>
      </c>
      <c r="H74" s="14">
        <v>8474</v>
      </c>
      <c r="I74" s="14">
        <v>8474</v>
      </c>
    </row>
    <row r="75" spans="1:9" ht="31.5" x14ac:dyDescent="0.25">
      <c r="A75" s="7" t="s">
        <v>138</v>
      </c>
      <c r="B75" s="6" t="s">
        <v>139</v>
      </c>
      <c r="C75" s="14">
        <f>SUM(C76,C79)</f>
        <v>1115.8119999999999</v>
      </c>
      <c r="D75" s="14">
        <f t="shared" ref="D75:I75" si="30">SUM(D76,D79)</f>
        <v>825.39</v>
      </c>
      <c r="E75" s="14">
        <f t="shared" si="30"/>
        <v>736</v>
      </c>
      <c r="F75" s="12">
        <f t="shared" si="28"/>
        <v>65.960932486834707</v>
      </c>
      <c r="G75" s="12">
        <f t="shared" si="29"/>
        <v>89.169968136274974</v>
      </c>
      <c r="H75" s="14">
        <f t="shared" si="30"/>
        <v>712</v>
      </c>
      <c r="I75" s="14">
        <f t="shared" si="30"/>
        <v>706</v>
      </c>
    </row>
    <row r="76" spans="1:9" ht="31.5" x14ac:dyDescent="0.25">
      <c r="A76" s="7" t="s">
        <v>140</v>
      </c>
      <c r="B76" s="6" t="s">
        <v>141</v>
      </c>
      <c r="C76" s="14">
        <f t="shared" ref="C76:I77" si="31">SUM(C77)</f>
        <v>767.01499999999999</v>
      </c>
      <c r="D76" s="14">
        <f t="shared" si="31"/>
        <v>630</v>
      </c>
      <c r="E76" s="14">
        <f t="shared" si="31"/>
        <v>681</v>
      </c>
      <c r="F76" s="12">
        <f t="shared" si="28"/>
        <v>88.785747345227932</v>
      </c>
      <c r="G76" s="12">
        <f t="shared" si="29"/>
        <v>108.09523809523809</v>
      </c>
      <c r="H76" s="14">
        <f t="shared" si="31"/>
        <v>657</v>
      </c>
      <c r="I76" s="14">
        <f t="shared" si="31"/>
        <v>651</v>
      </c>
    </row>
    <row r="77" spans="1:9" ht="31.5" x14ac:dyDescent="0.25">
      <c r="A77" s="7" t="s">
        <v>142</v>
      </c>
      <c r="B77" s="6" t="s">
        <v>143</v>
      </c>
      <c r="C77" s="14">
        <f t="shared" si="31"/>
        <v>767.01499999999999</v>
      </c>
      <c r="D77" s="14">
        <f t="shared" si="31"/>
        <v>630</v>
      </c>
      <c r="E77" s="14">
        <f t="shared" si="31"/>
        <v>681</v>
      </c>
      <c r="F77" s="12">
        <f t="shared" si="28"/>
        <v>88.785747345227932</v>
      </c>
      <c r="G77" s="12">
        <f t="shared" si="29"/>
        <v>108.09523809523809</v>
      </c>
      <c r="H77" s="14">
        <f t="shared" si="31"/>
        <v>657</v>
      </c>
      <c r="I77" s="14">
        <f t="shared" si="31"/>
        <v>651</v>
      </c>
    </row>
    <row r="78" spans="1:9" ht="47.25" x14ac:dyDescent="0.25">
      <c r="A78" s="7" t="s">
        <v>144</v>
      </c>
      <c r="B78" s="6" t="s">
        <v>145</v>
      </c>
      <c r="C78" s="14">
        <v>767.01499999999999</v>
      </c>
      <c r="D78" s="14">
        <v>630</v>
      </c>
      <c r="E78" s="14">
        <v>681</v>
      </c>
      <c r="F78" s="12">
        <f t="shared" si="28"/>
        <v>88.785747345227932</v>
      </c>
      <c r="G78" s="12">
        <f t="shared" si="29"/>
        <v>108.09523809523809</v>
      </c>
      <c r="H78" s="14">
        <v>657</v>
      </c>
      <c r="I78" s="14">
        <v>651</v>
      </c>
    </row>
    <row r="79" spans="1:9" ht="31.5" x14ac:dyDescent="0.25">
      <c r="A79" s="7" t="s">
        <v>146</v>
      </c>
      <c r="B79" s="6" t="s">
        <v>147</v>
      </c>
      <c r="C79" s="14">
        <f>SUM(C80)</f>
        <v>348.79699999999997</v>
      </c>
      <c r="D79" s="14">
        <f t="shared" ref="D79:I79" si="32">SUM(D80)</f>
        <v>195.39000000000001</v>
      </c>
      <c r="E79" s="14">
        <f t="shared" si="32"/>
        <v>55</v>
      </c>
      <c r="F79" s="12">
        <f t="shared" si="28"/>
        <v>15.76848424728424</v>
      </c>
      <c r="G79" s="12">
        <f t="shared" si="29"/>
        <v>28.14883054404012</v>
      </c>
      <c r="H79" s="14">
        <f t="shared" si="32"/>
        <v>55</v>
      </c>
      <c r="I79" s="14">
        <f t="shared" si="32"/>
        <v>55</v>
      </c>
    </row>
    <row r="80" spans="1:9" ht="47.25" x14ac:dyDescent="0.25">
      <c r="A80" s="7" t="s">
        <v>148</v>
      </c>
      <c r="B80" s="6" t="s">
        <v>149</v>
      </c>
      <c r="C80" s="14">
        <f>SUM(C81:C82)</f>
        <v>348.79699999999997</v>
      </c>
      <c r="D80" s="14">
        <f t="shared" ref="D80:I80" si="33">SUM(D81:D82)</f>
        <v>195.39000000000001</v>
      </c>
      <c r="E80" s="14">
        <f t="shared" si="33"/>
        <v>55</v>
      </c>
      <c r="F80" s="12">
        <f t="shared" si="28"/>
        <v>15.76848424728424</v>
      </c>
      <c r="G80" s="12">
        <f t="shared" si="29"/>
        <v>28.14883054404012</v>
      </c>
      <c r="H80" s="14">
        <f t="shared" si="33"/>
        <v>55</v>
      </c>
      <c r="I80" s="14">
        <f t="shared" si="33"/>
        <v>55</v>
      </c>
    </row>
    <row r="81" spans="1:9" ht="47.25" x14ac:dyDescent="0.25">
      <c r="A81" s="7" t="s">
        <v>150</v>
      </c>
      <c r="B81" s="6" t="s">
        <v>151</v>
      </c>
      <c r="C81" s="14">
        <v>64.567999999999998</v>
      </c>
      <c r="D81" s="14">
        <v>42.512999999999998</v>
      </c>
      <c r="E81" s="14">
        <v>55</v>
      </c>
      <c r="F81" s="12">
        <f t="shared" si="28"/>
        <v>85.181514062693594</v>
      </c>
      <c r="G81" s="12">
        <f t="shared" si="29"/>
        <v>129.37219203537742</v>
      </c>
      <c r="H81" s="14">
        <v>55</v>
      </c>
      <c r="I81" s="14">
        <v>55</v>
      </c>
    </row>
    <row r="82" spans="1:9" ht="31.5" x14ac:dyDescent="0.25">
      <c r="A82" s="7" t="s">
        <v>152</v>
      </c>
      <c r="B82" s="6" t="s">
        <v>153</v>
      </c>
      <c r="C82" s="14">
        <v>284.22899999999998</v>
      </c>
      <c r="D82" s="14">
        <v>152.87700000000001</v>
      </c>
      <c r="E82" s="14"/>
      <c r="F82" s="12">
        <f t="shared" si="28"/>
        <v>0</v>
      </c>
      <c r="G82" s="12">
        <f t="shared" si="29"/>
        <v>0</v>
      </c>
      <c r="H82" s="14"/>
      <c r="I82" s="14"/>
    </row>
    <row r="83" spans="1:9" ht="31.5" x14ac:dyDescent="0.25">
      <c r="A83" s="7" t="s">
        <v>154</v>
      </c>
      <c r="B83" s="6" t="s">
        <v>155</v>
      </c>
      <c r="C83" s="14">
        <f>SUM(C84,C86)</f>
        <v>1860.825</v>
      </c>
      <c r="D83" s="14">
        <f t="shared" ref="D83:I83" si="34">SUM(D84,D86)</f>
        <v>169.14500000000001</v>
      </c>
      <c r="E83" s="14">
        <f t="shared" si="34"/>
        <v>137</v>
      </c>
      <c r="F83" s="12">
        <f t="shared" si="28"/>
        <v>7.3623258500933719</v>
      </c>
      <c r="G83" s="12">
        <f t="shared" si="29"/>
        <v>80.995595494989502</v>
      </c>
      <c r="H83" s="14">
        <f t="shared" si="34"/>
        <v>137</v>
      </c>
      <c r="I83" s="14">
        <f t="shared" si="34"/>
        <v>137</v>
      </c>
    </row>
    <row r="84" spans="1:9" ht="94.5" x14ac:dyDescent="0.25">
      <c r="A84" s="5" t="s">
        <v>156</v>
      </c>
      <c r="B84" s="6" t="s">
        <v>157</v>
      </c>
      <c r="C84" s="14">
        <f>SUM(C85)</f>
        <v>1820.9670000000001</v>
      </c>
      <c r="D84" s="14">
        <f t="shared" ref="D84:I84" si="35">SUM(D85)</f>
        <v>106</v>
      </c>
      <c r="E84" s="14">
        <f t="shared" si="35"/>
        <v>100</v>
      </c>
      <c r="F84" s="12">
        <f t="shared" si="28"/>
        <v>5.4915877113643461</v>
      </c>
      <c r="G84" s="12">
        <f t="shared" si="29"/>
        <v>94.339622641509436</v>
      </c>
      <c r="H84" s="14">
        <f t="shared" si="35"/>
        <v>100</v>
      </c>
      <c r="I84" s="14">
        <f t="shared" si="35"/>
        <v>100</v>
      </c>
    </row>
    <row r="85" spans="1:9" ht="126" x14ac:dyDescent="0.25">
      <c r="A85" s="5" t="s">
        <v>158</v>
      </c>
      <c r="B85" s="6" t="s">
        <v>159</v>
      </c>
      <c r="C85" s="14">
        <v>1820.9670000000001</v>
      </c>
      <c r="D85" s="14">
        <v>106</v>
      </c>
      <c r="E85" s="14">
        <v>100</v>
      </c>
      <c r="F85" s="12">
        <f t="shared" si="28"/>
        <v>5.4915877113643461</v>
      </c>
      <c r="G85" s="12">
        <f t="shared" si="29"/>
        <v>94.339622641509436</v>
      </c>
      <c r="H85" s="14">
        <v>100</v>
      </c>
      <c r="I85" s="14">
        <v>100</v>
      </c>
    </row>
    <row r="86" spans="1:9" ht="47.25" x14ac:dyDescent="0.25">
      <c r="A86" s="7" t="s">
        <v>160</v>
      </c>
      <c r="B86" s="6" t="s">
        <v>161</v>
      </c>
      <c r="C86" s="14">
        <f>SUM(C87)</f>
        <v>39.857999999999997</v>
      </c>
      <c r="D86" s="14">
        <f t="shared" ref="D86:I86" si="36">SUM(D87)</f>
        <v>63.145000000000003</v>
      </c>
      <c r="E86" s="14">
        <f t="shared" si="36"/>
        <v>37</v>
      </c>
      <c r="F86" s="12">
        <f t="shared" si="28"/>
        <v>92.829544884339413</v>
      </c>
      <c r="G86" s="12">
        <f t="shared" si="29"/>
        <v>58.595296539710183</v>
      </c>
      <c r="H86" s="14">
        <f t="shared" si="36"/>
        <v>37</v>
      </c>
      <c r="I86" s="14">
        <f t="shared" si="36"/>
        <v>37</v>
      </c>
    </row>
    <row r="87" spans="1:9" ht="78.75" x14ac:dyDescent="0.25">
      <c r="A87" s="7" t="s">
        <v>162</v>
      </c>
      <c r="B87" s="6" t="s">
        <v>163</v>
      </c>
      <c r="C87" s="14">
        <v>39.857999999999997</v>
      </c>
      <c r="D87" s="14">
        <v>63.145000000000003</v>
      </c>
      <c r="E87" s="14">
        <v>37</v>
      </c>
      <c r="F87" s="12">
        <f t="shared" si="28"/>
        <v>92.829544884339413</v>
      </c>
      <c r="G87" s="12">
        <f t="shared" si="29"/>
        <v>58.595296539710183</v>
      </c>
      <c r="H87" s="14">
        <v>37</v>
      </c>
      <c r="I87" s="14">
        <v>37</v>
      </c>
    </row>
    <row r="88" spans="1:9" ht="31.5" x14ac:dyDescent="0.25">
      <c r="A88" s="7" t="s">
        <v>164</v>
      </c>
      <c r="B88" s="6" t="s">
        <v>165</v>
      </c>
      <c r="C88" s="14">
        <f>SUM(C89,C90,C91)</f>
        <v>38548.156000000003</v>
      </c>
      <c r="D88" s="14">
        <f>SUM(D89,D90,D91)</f>
        <v>2391.65</v>
      </c>
      <c r="E88" s="14">
        <f>SUM(E89,E90,E91)</f>
        <v>2300</v>
      </c>
      <c r="F88" s="12">
        <f t="shared" si="28"/>
        <v>5.9665629660728774</v>
      </c>
      <c r="G88" s="12">
        <f t="shared" si="29"/>
        <v>96.167917546463727</v>
      </c>
      <c r="H88" s="14">
        <f>SUM(H89,H90,H91)</f>
        <v>3067</v>
      </c>
      <c r="I88" s="14">
        <f>SUM(I89,I90,I91)</f>
        <v>3188.1010000000001</v>
      </c>
    </row>
    <row r="89" spans="1:9" ht="47.25" x14ac:dyDescent="0.25">
      <c r="A89" s="7" t="s">
        <v>166</v>
      </c>
      <c r="B89" s="6" t="s">
        <v>167</v>
      </c>
      <c r="C89" s="14">
        <v>388.68299999999999</v>
      </c>
      <c r="D89" s="14">
        <v>399.48099999999999</v>
      </c>
      <c r="E89" s="14">
        <v>427.50900000000001</v>
      </c>
      <c r="F89" s="12">
        <f t="shared" si="28"/>
        <v>109.98911709542223</v>
      </c>
      <c r="G89" s="12">
        <f t="shared" si="29"/>
        <v>107.01610339415393</v>
      </c>
      <c r="H89" s="14">
        <v>569</v>
      </c>
      <c r="I89" s="14">
        <v>597.601</v>
      </c>
    </row>
    <row r="90" spans="1:9" ht="141.75" x14ac:dyDescent="0.25">
      <c r="A90" s="5" t="s">
        <v>168</v>
      </c>
      <c r="B90" s="6" t="s">
        <v>169</v>
      </c>
      <c r="C90" s="14">
        <v>133.87200000000001</v>
      </c>
      <c r="D90" s="14">
        <v>100</v>
      </c>
      <c r="E90" s="14"/>
      <c r="F90" s="12">
        <f t="shared" si="28"/>
        <v>0</v>
      </c>
      <c r="G90" s="12">
        <f t="shared" si="29"/>
        <v>0</v>
      </c>
      <c r="H90" s="14"/>
      <c r="I90" s="14"/>
    </row>
    <row r="91" spans="1:9" ht="31.5" x14ac:dyDescent="0.25">
      <c r="A91" s="7" t="s">
        <v>170</v>
      </c>
      <c r="B91" s="6" t="s">
        <v>171</v>
      </c>
      <c r="C91" s="14">
        <v>38025.601000000002</v>
      </c>
      <c r="D91" s="14">
        <v>1892.1690000000001</v>
      </c>
      <c r="E91" s="14">
        <v>1872.491</v>
      </c>
      <c r="F91" s="12">
        <f t="shared" si="28"/>
        <v>4.9242903484944254</v>
      </c>
      <c r="G91" s="12">
        <f t="shared" si="29"/>
        <v>98.960029468826505</v>
      </c>
      <c r="H91" s="14">
        <v>2498</v>
      </c>
      <c r="I91" s="14">
        <v>2590.5</v>
      </c>
    </row>
    <row r="92" spans="1:9" ht="31.5" x14ac:dyDescent="0.25">
      <c r="A92" s="7" t="s">
        <v>172</v>
      </c>
      <c r="B92" s="6" t="s">
        <v>173</v>
      </c>
      <c r="C92" s="14">
        <f>SUM(C93,C105:C107)</f>
        <v>541756.72199999995</v>
      </c>
      <c r="D92" s="14">
        <f t="shared" ref="D92:I92" si="37">SUM(D93,D105:D107)</f>
        <v>678372.91299999994</v>
      </c>
      <c r="E92" s="14">
        <f t="shared" si="37"/>
        <v>472096.64200000005</v>
      </c>
      <c r="F92" s="12">
        <f t="shared" si="28"/>
        <v>87.141815288818904</v>
      </c>
      <c r="G92" s="12">
        <f t="shared" si="29"/>
        <v>69.592495949200753</v>
      </c>
      <c r="H92" s="14">
        <f t="shared" si="37"/>
        <v>439136.49100000004</v>
      </c>
      <c r="I92" s="14">
        <f t="shared" si="37"/>
        <v>450930.25099999999</v>
      </c>
    </row>
    <row r="93" spans="1:9" ht="47.25" x14ac:dyDescent="0.25">
      <c r="A93" s="7" t="s">
        <v>174</v>
      </c>
      <c r="B93" s="6" t="s">
        <v>175</v>
      </c>
      <c r="C93" s="14">
        <f t="shared" ref="C93:I93" si="38">SUM(C94,C99,C100,C101)</f>
        <v>524826.43799999997</v>
      </c>
      <c r="D93" s="14">
        <f t="shared" si="38"/>
        <v>656523.10399999993</v>
      </c>
      <c r="E93" s="14">
        <f t="shared" si="38"/>
        <v>472096.64200000005</v>
      </c>
      <c r="F93" s="12">
        <f t="shared" si="28"/>
        <v>89.952907822071282</v>
      </c>
      <c r="G93" s="12">
        <f t="shared" si="29"/>
        <v>71.90861054601973</v>
      </c>
      <c r="H93" s="14">
        <f t="shared" si="38"/>
        <v>439136.49100000004</v>
      </c>
      <c r="I93" s="14">
        <f t="shared" si="38"/>
        <v>450930.25099999999</v>
      </c>
    </row>
    <row r="94" spans="1:9" ht="31.5" x14ac:dyDescent="0.25">
      <c r="A94" s="7" t="s">
        <v>176</v>
      </c>
      <c r="B94" s="6" t="s">
        <v>177</v>
      </c>
      <c r="C94" s="14">
        <f>SUM(C95,C97)</f>
        <v>132718.9</v>
      </c>
      <c r="D94" s="14">
        <f t="shared" ref="D94:I94" si="39">SUM(D95,D97)</f>
        <v>197230.155</v>
      </c>
      <c r="E94" s="14">
        <f t="shared" si="39"/>
        <v>153500.20300000001</v>
      </c>
      <c r="F94" s="12">
        <f t="shared" si="28"/>
        <v>115.65813384529258</v>
      </c>
      <c r="G94" s="12">
        <f t="shared" si="29"/>
        <v>77.827958407272973</v>
      </c>
      <c r="H94" s="14">
        <f t="shared" si="39"/>
        <v>123685.07400000001</v>
      </c>
      <c r="I94" s="14">
        <f t="shared" si="39"/>
        <v>137499.43400000001</v>
      </c>
    </row>
    <row r="95" spans="1:9" ht="47.25" x14ac:dyDescent="0.25">
      <c r="A95" s="7" t="s">
        <v>178</v>
      </c>
      <c r="B95" s="6" t="s">
        <v>179</v>
      </c>
      <c r="C95" s="14">
        <f>SUM(C96)</f>
        <v>30746.3</v>
      </c>
      <c r="D95" s="14">
        <f t="shared" ref="D95" si="40">SUM(D96)</f>
        <v>64200.1</v>
      </c>
      <c r="E95" s="14">
        <v>40408.800000000003</v>
      </c>
      <c r="F95" s="12">
        <f t="shared" si="28"/>
        <v>131.42654563313309</v>
      </c>
      <c r="G95" s="12">
        <f t="shared" si="29"/>
        <v>62.94195803433329</v>
      </c>
      <c r="H95" s="14">
        <v>7481.6</v>
      </c>
      <c r="I95" s="14">
        <v>20800.099999999999</v>
      </c>
    </row>
    <row r="96" spans="1:9" ht="47.25" x14ac:dyDescent="0.25">
      <c r="A96" s="7" t="s">
        <v>178</v>
      </c>
      <c r="B96" s="6" t="s">
        <v>179</v>
      </c>
      <c r="C96" s="14">
        <v>30746.3</v>
      </c>
      <c r="D96" s="14">
        <v>64200.1</v>
      </c>
      <c r="E96" s="14">
        <v>40408.800000000003</v>
      </c>
      <c r="F96" s="12">
        <f t="shared" si="28"/>
        <v>131.42654563313309</v>
      </c>
      <c r="G96" s="12">
        <f t="shared" si="29"/>
        <v>62.94195803433329</v>
      </c>
      <c r="H96" s="14">
        <v>7481.6</v>
      </c>
      <c r="I96" s="14">
        <v>20800.099999999999</v>
      </c>
    </row>
    <row r="97" spans="1:9" ht="31.5" x14ac:dyDescent="0.25">
      <c r="A97" s="7" t="s">
        <v>180</v>
      </c>
      <c r="B97" s="6" t="s">
        <v>181</v>
      </c>
      <c r="C97" s="14">
        <f t="shared" ref="C97:I97" si="41">SUM(C98)</f>
        <v>101972.6</v>
      </c>
      <c r="D97" s="14">
        <f t="shared" si="41"/>
        <v>133030.05499999999</v>
      </c>
      <c r="E97" s="14">
        <f t="shared" si="41"/>
        <v>113091.40300000001</v>
      </c>
      <c r="F97" s="12">
        <f t="shared" si="28"/>
        <v>110.90371629241579</v>
      </c>
      <c r="G97" s="12">
        <f t="shared" si="29"/>
        <v>85.011919298988488</v>
      </c>
      <c r="H97" s="14">
        <f t="shared" si="41"/>
        <v>116203.474</v>
      </c>
      <c r="I97" s="14">
        <f t="shared" si="41"/>
        <v>116699.334</v>
      </c>
    </row>
    <row r="98" spans="1:9" ht="47.25" x14ac:dyDescent="0.25">
      <c r="A98" s="7" t="s">
        <v>182</v>
      </c>
      <c r="B98" s="6" t="s">
        <v>181</v>
      </c>
      <c r="C98" s="14">
        <v>101972.6</v>
      </c>
      <c r="D98" s="14">
        <v>133030.05499999999</v>
      </c>
      <c r="E98" s="14">
        <v>113091.40300000001</v>
      </c>
      <c r="F98" s="12">
        <f t="shared" si="28"/>
        <v>110.90371629241579</v>
      </c>
      <c r="G98" s="12">
        <f t="shared" si="29"/>
        <v>85.011919298988488</v>
      </c>
      <c r="H98" s="14">
        <v>116203.474</v>
      </c>
      <c r="I98" s="14">
        <v>116699.334</v>
      </c>
    </row>
    <row r="99" spans="1:9" ht="31.5" x14ac:dyDescent="0.25">
      <c r="A99" s="7" t="s">
        <v>183</v>
      </c>
      <c r="B99" s="6" t="s">
        <v>184</v>
      </c>
      <c r="C99" s="14">
        <v>94885.61</v>
      </c>
      <c r="D99" s="14">
        <v>144986.58300000001</v>
      </c>
      <c r="E99" s="14">
        <v>33867.9</v>
      </c>
      <c r="F99" s="12">
        <f t="shared" si="28"/>
        <v>35.693399663025829</v>
      </c>
      <c r="G99" s="12">
        <f t="shared" si="29"/>
        <v>23.359333877121578</v>
      </c>
      <c r="H99" s="14">
        <v>32534.799999999999</v>
      </c>
      <c r="I99" s="14">
        <v>32534.799999999999</v>
      </c>
    </row>
    <row r="100" spans="1:9" ht="31.5" x14ac:dyDescent="0.25">
      <c r="A100" s="7" t="s">
        <v>185</v>
      </c>
      <c r="B100" s="6" t="s">
        <v>186</v>
      </c>
      <c r="C100" s="14">
        <v>245653.984</v>
      </c>
      <c r="D100" s="14">
        <v>248866.89799999999</v>
      </c>
      <c r="E100" s="14">
        <v>248275.4</v>
      </c>
      <c r="F100" s="12">
        <f t="shared" si="28"/>
        <v>101.06711723429652</v>
      </c>
      <c r="G100" s="12">
        <f t="shared" si="29"/>
        <v>99.762323553371886</v>
      </c>
      <c r="H100" s="14">
        <v>248320.2</v>
      </c>
      <c r="I100" s="14">
        <v>248370.3</v>
      </c>
    </row>
    <row r="101" spans="1:9" ht="31.5" x14ac:dyDescent="0.25">
      <c r="A101" s="7" t="s">
        <v>187</v>
      </c>
      <c r="B101" s="6" t="s">
        <v>188</v>
      </c>
      <c r="C101" s="14">
        <f>SUM(C103:C104)</f>
        <v>51567.944000000003</v>
      </c>
      <c r="D101" s="14">
        <v>65439.468000000001</v>
      </c>
      <c r="E101" s="14">
        <f t="shared" ref="E101:I101" si="42">SUM(E103:E104)</f>
        <v>36453.139000000003</v>
      </c>
      <c r="F101" s="12">
        <f t="shared" si="28"/>
        <v>70.689533404705841</v>
      </c>
      <c r="G101" s="12">
        <f t="shared" si="29"/>
        <v>55.70512737053425</v>
      </c>
      <c r="H101" s="14">
        <f t="shared" si="42"/>
        <v>34596.417000000001</v>
      </c>
      <c r="I101" s="14">
        <f t="shared" si="42"/>
        <v>32525.717000000001</v>
      </c>
    </row>
    <row r="102" spans="1:9" x14ac:dyDescent="0.25">
      <c r="A102" s="7" t="s">
        <v>189</v>
      </c>
      <c r="B102" s="6"/>
      <c r="C102" s="14"/>
      <c r="D102" s="14"/>
      <c r="E102" s="14"/>
      <c r="F102" s="12"/>
      <c r="G102" s="12"/>
      <c r="H102" s="14"/>
      <c r="I102" s="14"/>
    </row>
    <row r="103" spans="1:9" ht="31.5" x14ac:dyDescent="0.25">
      <c r="A103" s="7" t="s">
        <v>190</v>
      </c>
      <c r="B103" s="6" t="s">
        <v>191</v>
      </c>
      <c r="C103" s="14">
        <v>24665.071</v>
      </c>
      <c r="D103" s="14">
        <f>D101-D104</f>
        <v>31148.373</v>
      </c>
      <c r="E103" s="14">
        <v>2868.3</v>
      </c>
      <c r="F103" s="12">
        <f t="shared" si="28"/>
        <v>11.628995513534099</v>
      </c>
      <c r="G103" s="12">
        <f t="shared" si="29"/>
        <v>9.2085066529799171</v>
      </c>
      <c r="H103" s="14">
        <v>2868.3</v>
      </c>
      <c r="I103" s="14">
        <v>2868.3</v>
      </c>
    </row>
    <row r="104" spans="1:9" ht="31.5" x14ac:dyDescent="0.25">
      <c r="A104" s="7" t="s">
        <v>192</v>
      </c>
      <c r="B104" s="6" t="s">
        <v>193</v>
      </c>
      <c r="C104" s="14">
        <v>26902.873</v>
      </c>
      <c r="D104" s="14">
        <v>34291.095000000001</v>
      </c>
      <c r="E104" s="14">
        <v>33584.839</v>
      </c>
      <c r="F104" s="12">
        <f t="shared" si="28"/>
        <v>124.83736959989366</v>
      </c>
      <c r="G104" s="12">
        <f t="shared" si="29"/>
        <v>97.940409893588992</v>
      </c>
      <c r="H104" s="14">
        <v>31728.116999999998</v>
      </c>
      <c r="I104" s="14">
        <v>29657.417000000001</v>
      </c>
    </row>
    <row r="105" spans="1:9" x14ac:dyDescent="0.25">
      <c r="A105" s="7" t="s">
        <v>194</v>
      </c>
      <c r="B105" s="8" t="s">
        <v>195</v>
      </c>
      <c r="C105" s="16">
        <v>19772.75</v>
      </c>
      <c r="D105" s="16">
        <v>22618.817999999999</v>
      </c>
      <c r="E105" s="16"/>
      <c r="F105" s="12">
        <f t="shared" si="28"/>
        <v>0</v>
      </c>
      <c r="G105" s="12">
        <f t="shared" si="29"/>
        <v>0</v>
      </c>
      <c r="H105" s="16"/>
      <c r="I105" s="16"/>
    </row>
    <row r="106" spans="1:9" ht="110.25" x14ac:dyDescent="0.25">
      <c r="A106" s="5" t="s">
        <v>196</v>
      </c>
      <c r="B106" s="9" t="s">
        <v>197</v>
      </c>
      <c r="C106" s="16">
        <v>152.15700000000001</v>
      </c>
      <c r="D106" s="16">
        <v>1367.0619999999999</v>
      </c>
      <c r="E106" s="16"/>
      <c r="F106" s="12">
        <f t="shared" si="28"/>
        <v>0</v>
      </c>
      <c r="G106" s="12">
        <f t="shared" si="29"/>
        <v>0</v>
      </c>
      <c r="H106" s="16"/>
      <c r="I106" s="16"/>
    </row>
    <row r="107" spans="1:9" ht="63" x14ac:dyDescent="0.25">
      <c r="A107" s="7" t="s">
        <v>198</v>
      </c>
      <c r="B107" s="9" t="s">
        <v>199</v>
      </c>
      <c r="C107" s="16">
        <v>-2994.623</v>
      </c>
      <c r="D107" s="16">
        <v>-2136.0709999999999</v>
      </c>
      <c r="E107" s="16"/>
      <c r="F107" s="12">
        <f t="shared" si="28"/>
        <v>0</v>
      </c>
      <c r="G107" s="12">
        <f t="shared" si="29"/>
        <v>0</v>
      </c>
      <c r="H107" s="16"/>
      <c r="I107" s="16"/>
    </row>
  </sheetData>
  <mergeCells count="2">
    <mergeCell ref="E1:I1"/>
    <mergeCell ref="A3:I3"/>
  </mergeCells>
  <pageMargins left="0.51181102362204722" right="0.31496062992125984" top="0.35433070866141736" bottom="0.35433070866141736" header="0.11811023622047245" footer="0.11811023622047245"/>
  <pageSetup paperSize="9" scale="85" firstPageNumber="4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2022-11-07T09:28:11Z</dcterms:modified>
</cp:coreProperties>
</file>